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00174\Desktop\"/>
    </mc:Choice>
  </mc:AlternateContent>
  <xr:revisionPtr revIDLastSave="0" documentId="13_ncr:1_{AB5E6DF7-866B-4A4A-9B22-5591B1A4C347}" xr6:coauthVersionLast="36" xr6:coauthVersionMax="36" xr10:uidLastSave="{00000000-0000-0000-0000-000000000000}"/>
  <bookViews>
    <workbookView xWindow="0" yWindow="0" windowWidth="18090" windowHeight="7170" tabRatio="869" activeTab="6" xr2:uid="{7FA9B83D-521D-47E3-9F9F-B5B7FF35F345}"/>
  </bookViews>
  <sheets>
    <sheet name="MZ1" sheetId="19" r:id="rId1"/>
    <sheet name="MZ2" sheetId="21" r:id="rId2"/>
    <sheet name="MZ3" sheetId="22" r:id="rId3"/>
    <sheet name="MZ4" sheetId="23" r:id="rId4"/>
    <sheet name="MZ5" sheetId="24" r:id="rId5"/>
    <sheet name="MZ6" sheetId="25" r:id="rId6"/>
    <sheet name="Rezultāti" sheetId="20" r:id="rId7"/>
    <sheet name="Florbola klubs" sheetId="5" r:id="rId8"/>
    <sheet name="BFK" sheetId="4" r:id="rId9"/>
    <sheet name="Basketbols" sheetId="6" r:id="rId10"/>
    <sheet name="Handbols" sheetId="7" r:id="rId11"/>
    <sheet name="Skriešana" sheetId="8" r:id="rId12"/>
    <sheet name="Tāllēkšana" sheetId="9" r:id="rId13"/>
    <sheet name="Karate skola" sheetId="10" r:id="rId14"/>
    <sheet name="Galda tenis" sheetId="11" r:id="rId15"/>
    <sheet name="Kengaroos" sheetId="12" r:id="rId16"/>
    <sheet name="Boulings" sheetId="13" r:id="rId17"/>
    <sheet name="Volejbols" sheetId="14" r:id="rId18"/>
    <sheet name="Frisbijs" sheetId="15" r:id="rId19"/>
    <sheet name="Alta Yoga" sheetId="16" r:id="rId20"/>
    <sheet name="Boksa skola" sheetId="17" r:id="rId21"/>
    <sheet name="Mantu mednieks" sheetId="18" r:id="rId22"/>
    <sheet name="Klasifikatori" sheetId="2" r:id="rId23"/>
    <sheet name="Sheet1" sheetId="1" r:id="rId24"/>
  </sheets>
  <definedNames>
    <definedName name="_xlnm._FilterDatabase" localSheetId="0" hidden="1">'MZ1'!$A$1:$K$27</definedName>
    <definedName name="_xlnm._FilterDatabase" localSheetId="1" hidden="1">'MZ2'!$A$1:$O$40</definedName>
    <definedName name="_xlnm._FilterDatabase" localSheetId="2" hidden="1">'MZ3'!$A$1:$AC$28</definedName>
    <definedName name="_xlnm._FilterDatabase" localSheetId="3" hidden="1">'MZ4'!$A$1:$AE$28</definedName>
    <definedName name="_xlnm._FilterDatabase" localSheetId="4" hidden="1">'MZ5'!$A$1:$AC$28</definedName>
    <definedName name="_xlnm._FilterDatabase" localSheetId="5" hidden="1">'MZ6'!$A$1:$AC$28</definedName>
    <definedName name="_xlnm._FilterDatabase" localSheetId="23" hidden="1">Sheet1!$A$1:$C$1</definedName>
    <definedName name="Kat">Sheet1!$A$2:$A$10</definedName>
    <definedName name="MZ1_kat">'MZ1'!$A:$A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20" l="1"/>
  <c r="P26" i="20"/>
  <c r="P27" i="20"/>
  <c r="P28" i="20"/>
  <c r="P29" i="20"/>
  <c r="P24" i="20"/>
  <c r="P15" i="20"/>
  <c r="P16" i="20"/>
  <c r="P17" i="20"/>
  <c r="P18" i="20"/>
  <c r="P19" i="20"/>
  <c r="P14" i="20"/>
  <c r="P5" i="20"/>
  <c r="P6" i="20"/>
  <c r="P7" i="20"/>
  <c r="P8" i="20"/>
  <c r="P9" i="20"/>
  <c r="P4" i="20"/>
  <c r="M25" i="20"/>
  <c r="M26" i="20"/>
  <c r="M27" i="20"/>
  <c r="M28" i="20"/>
  <c r="M29" i="20"/>
  <c r="M24" i="20"/>
  <c r="M15" i="20"/>
  <c r="M16" i="20"/>
  <c r="M17" i="20"/>
  <c r="M18" i="20"/>
  <c r="M19" i="20"/>
  <c r="M14" i="20"/>
  <c r="M5" i="20"/>
  <c r="M6" i="20"/>
  <c r="M7" i="20"/>
  <c r="M8" i="20"/>
  <c r="M9" i="20"/>
  <c r="M4" i="20"/>
  <c r="H25" i="20"/>
  <c r="H26" i="20"/>
  <c r="H27" i="20"/>
  <c r="H28" i="20"/>
  <c r="H29" i="20"/>
  <c r="H24" i="20"/>
  <c r="E25" i="20"/>
  <c r="E26" i="20"/>
  <c r="E27" i="20"/>
  <c r="E28" i="20"/>
  <c r="E29" i="20"/>
  <c r="E24" i="20"/>
  <c r="H5" i="20"/>
  <c r="H6" i="20"/>
  <c r="H7" i="20"/>
  <c r="H8" i="20"/>
  <c r="H9" i="20"/>
  <c r="H4" i="20"/>
  <c r="E5" i="20"/>
  <c r="E7" i="20"/>
  <c r="E8" i="20"/>
  <c r="E9" i="20"/>
  <c r="E4" i="20"/>
  <c r="H15" i="20"/>
  <c r="H16" i="20"/>
  <c r="H17" i="20"/>
  <c r="H18" i="20"/>
  <c r="H19" i="20"/>
  <c r="H14" i="20"/>
  <c r="E18" i="20"/>
  <c r="E19" i="20"/>
  <c r="E15" i="20"/>
  <c r="E16" i="20"/>
  <c r="E17" i="20"/>
  <c r="E14" i="20"/>
  <c r="E33" i="21"/>
  <c r="G33" i="21"/>
  <c r="I33" i="21"/>
  <c r="K33" i="21"/>
  <c r="M33" i="21"/>
  <c r="O33" i="21"/>
  <c r="E34" i="21"/>
  <c r="G34" i="21"/>
  <c r="I34" i="21"/>
  <c r="K34" i="21"/>
  <c r="M34" i="21"/>
  <c r="O34" i="21"/>
  <c r="E35" i="21"/>
  <c r="G35" i="21"/>
  <c r="I35" i="21"/>
  <c r="K35" i="21"/>
  <c r="M35" i="21"/>
  <c r="O35" i="21"/>
  <c r="E36" i="21"/>
  <c r="G36" i="21"/>
  <c r="I36" i="21"/>
  <c r="K36" i="21"/>
  <c r="M36" i="21"/>
  <c r="O36" i="21"/>
  <c r="E37" i="21"/>
  <c r="G37" i="21"/>
  <c r="I37" i="21"/>
  <c r="K37" i="21"/>
  <c r="M37" i="21"/>
  <c r="O37" i="21"/>
  <c r="E32" i="21"/>
  <c r="G32" i="21"/>
  <c r="I32" i="21"/>
  <c r="K32" i="21"/>
  <c r="M32" i="21"/>
  <c r="O32" i="21"/>
  <c r="E38" i="21"/>
  <c r="G38" i="21"/>
  <c r="I38" i="21"/>
  <c r="K38" i="21"/>
  <c r="M38" i="21"/>
  <c r="O38" i="21"/>
  <c r="E39" i="21"/>
  <c r="G39" i="21"/>
  <c r="I39" i="21"/>
  <c r="K39" i="21"/>
  <c r="M39" i="21"/>
  <c r="O39" i="21"/>
  <c r="E22" i="21"/>
  <c r="G22" i="21"/>
  <c r="I22" i="21"/>
  <c r="K22" i="21"/>
  <c r="M22" i="21"/>
  <c r="O22" i="21"/>
  <c r="E30" i="21"/>
  <c r="G30" i="21"/>
  <c r="I30" i="21"/>
  <c r="K30" i="21"/>
  <c r="M30" i="21"/>
  <c r="O30" i="21"/>
  <c r="E31" i="21"/>
  <c r="G31" i="21"/>
  <c r="I31" i="21"/>
  <c r="K31" i="21"/>
  <c r="M31" i="21"/>
  <c r="O31" i="21"/>
  <c r="E28" i="21"/>
  <c r="G28" i="21"/>
  <c r="I28" i="21"/>
  <c r="K28" i="21"/>
  <c r="M28" i="21"/>
  <c r="O28" i="21"/>
  <c r="E23" i="21"/>
  <c r="G23" i="21"/>
  <c r="I23" i="21"/>
  <c r="K23" i="21"/>
  <c r="M23" i="21"/>
  <c r="O23" i="21"/>
  <c r="E26" i="21"/>
  <c r="G26" i="21"/>
  <c r="I26" i="21"/>
  <c r="K26" i="21"/>
  <c r="M26" i="21"/>
  <c r="O26" i="21"/>
  <c r="E40" i="21"/>
  <c r="G40" i="21"/>
  <c r="I40" i="21"/>
  <c r="K40" i="21"/>
  <c r="M40" i="21"/>
  <c r="O40" i="21"/>
  <c r="AC11" i="25"/>
  <c r="AC6" i="25"/>
  <c r="AC5" i="25"/>
  <c r="AC4" i="25"/>
  <c r="AC12" i="25"/>
  <c r="AC13" i="25"/>
  <c r="AC9" i="25"/>
  <c r="AC2" i="25"/>
  <c r="AC10" i="25"/>
  <c r="AC7" i="25"/>
  <c r="AC8" i="25"/>
  <c r="AC19" i="25"/>
  <c r="AC18" i="25"/>
  <c r="AC15" i="25"/>
  <c r="AC16" i="25"/>
  <c r="AC14" i="25"/>
  <c r="AC17" i="25"/>
  <c r="AC20" i="25"/>
  <c r="AC21" i="25"/>
  <c r="AC22" i="25"/>
  <c r="AC23" i="25"/>
  <c r="AC24" i="25"/>
  <c r="AC25" i="25"/>
  <c r="AC26" i="25"/>
  <c r="AC27" i="25"/>
  <c r="AC28" i="25"/>
  <c r="AC3" i="25"/>
  <c r="AA11" i="25"/>
  <c r="AA6" i="25"/>
  <c r="AA5" i="25"/>
  <c r="AA4" i="25"/>
  <c r="AA12" i="25"/>
  <c r="AA13" i="25"/>
  <c r="AA9" i="25"/>
  <c r="AA2" i="25"/>
  <c r="AA10" i="25"/>
  <c r="AA7" i="25"/>
  <c r="AA8" i="25"/>
  <c r="AA19" i="25"/>
  <c r="AA18" i="25"/>
  <c r="AA15" i="25"/>
  <c r="AA16" i="25"/>
  <c r="AA14" i="25"/>
  <c r="AA17" i="25"/>
  <c r="AA20" i="25"/>
  <c r="AA21" i="25"/>
  <c r="AA22" i="25"/>
  <c r="AA23" i="25"/>
  <c r="AA24" i="25"/>
  <c r="AA25" i="25"/>
  <c r="AA26" i="25"/>
  <c r="AA27" i="25"/>
  <c r="AA28" i="25"/>
  <c r="AA3" i="25"/>
  <c r="Y11" i="25"/>
  <c r="Y6" i="25"/>
  <c r="Y5" i="25"/>
  <c r="Y4" i="25"/>
  <c r="Y12" i="25"/>
  <c r="Y13" i="25"/>
  <c r="Y9" i="25"/>
  <c r="Y2" i="25"/>
  <c r="Y10" i="25"/>
  <c r="Y7" i="25"/>
  <c r="Y8" i="25"/>
  <c r="Y19" i="25"/>
  <c r="Y18" i="25"/>
  <c r="Y15" i="25"/>
  <c r="Y16" i="25"/>
  <c r="Y14" i="25"/>
  <c r="Y17" i="25"/>
  <c r="Y20" i="25"/>
  <c r="Y21" i="25"/>
  <c r="Y22" i="25"/>
  <c r="Y23" i="25"/>
  <c r="Y24" i="25"/>
  <c r="Y25" i="25"/>
  <c r="Y26" i="25"/>
  <c r="Y27" i="25"/>
  <c r="Y3" i="25"/>
  <c r="W11" i="25"/>
  <c r="W6" i="25"/>
  <c r="W5" i="25"/>
  <c r="W4" i="25"/>
  <c r="W12" i="25"/>
  <c r="W13" i="25"/>
  <c r="W9" i="25"/>
  <c r="W2" i="25"/>
  <c r="W10" i="25"/>
  <c r="W7" i="25"/>
  <c r="W8" i="25"/>
  <c r="W19" i="25"/>
  <c r="W18" i="25"/>
  <c r="W15" i="25"/>
  <c r="W16" i="25"/>
  <c r="W14" i="25"/>
  <c r="W17" i="25"/>
  <c r="W20" i="25"/>
  <c r="W21" i="25"/>
  <c r="W22" i="25"/>
  <c r="W23" i="25"/>
  <c r="W24" i="25"/>
  <c r="W25" i="25"/>
  <c r="W26" i="25"/>
  <c r="W27" i="25"/>
  <c r="W28" i="25"/>
  <c r="W3" i="25"/>
  <c r="U11" i="25"/>
  <c r="U6" i="25"/>
  <c r="U5" i="25"/>
  <c r="U4" i="25"/>
  <c r="U12" i="25"/>
  <c r="U13" i="25"/>
  <c r="U9" i="25"/>
  <c r="U2" i="25"/>
  <c r="U10" i="25"/>
  <c r="U7" i="25"/>
  <c r="U8" i="25"/>
  <c r="U19" i="25"/>
  <c r="U18" i="25"/>
  <c r="U15" i="25"/>
  <c r="U16" i="25"/>
  <c r="U14" i="25"/>
  <c r="U17" i="25"/>
  <c r="U20" i="25"/>
  <c r="U21" i="25"/>
  <c r="U22" i="25"/>
  <c r="U23" i="25"/>
  <c r="U24" i="25"/>
  <c r="U25" i="25"/>
  <c r="U26" i="25"/>
  <c r="U27" i="25"/>
  <c r="U3" i="25"/>
  <c r="S11" i="25"/>
  <c r="S6" i="25"/>
  <c r="S5" i="25"/>
  <c r="S4" i="25"/>
  <c r="S12" i="25"/>
  <c r="S13" i="25"/>
  <c r="S9" i="25"/>
  <c r="S2" i="25"/>
  <c r="S10" i="25"/>
  <c r="S7" i="25"/>
  <c r="S8" i="25"/>
  <c r="S19" i="25"/>
  <c r="S18" i="25"/>
  <c r="S15" i="25"/>
  <c r="S16" i="25"/>
  <c r="S14" i="25"/>
  <c r="S17" i="25"/>
  <c r="S20" i="25"/>
  <c r="S21" i="25"/>
  <c r="S22" i="25"/>
  <c r="S23" i="25"/>
  <c r="S24" i="25"/>
  <c r="S25" i="25"/>
  <c r="S26" i="25"/>
  <c r="S27" i="25"/>
  <c r="S3" i="25"/>
  <c r="Q11" i="25"/>
  <c r="Q6" i="25"/>
  <c r="Q5" i="25"/>
  <c r="Q4" i="25"/>
  <c r="Q12" i="25"/>
  <c r="Q13" i="25"/>
  <c r="Q9" i="25"/>
  <c r="Q2" i="25"/>
  <c r="Q10" i="25"/>
  <c r="Q7" i="25"/>
  <c r="Q8" i="25"/>
  <c r="Q19" i="25"/>
  <c r="Q18" i="25"/>
  <c r="Q15" i="25"/>
  <c r="Q16" i="25"/>
  <c r="Q14" i="25"/>
  <c r="Q17" i="25"/>
  <c r="Q20" i="25"/>
  <c r="Q21" i="25"/>
  <c r="Q22" i="25"/>
  <c r="Q23" i="25"/>
  <c r="Q24" i="25"/>
  <c r="Q25" i="25"/>
  <c r="Q26" i="25"/>
  <c r="Q27" i="25"/>
  <c r="Q28" i="25"/>
  <c r="Q3" i="25"/>
  <c r="O11" i="25"/>
  <c r="O6" i="25"/>
  <c r="O5" i="25"/>
  <c r="O4" i="25"/>
  <c r="O12" i="25"/>
  <c r="O13" i="25"/>
  <c r="O9" i="25"/>
  <c r="O2" i="25"/>
  <c r="O10" i="25"/>
  <c r="O7" i="25"/>
  <c r="O8" i="25"/>
  <c r="O19" i="25"/>
  <c r="O18" i="25"/>
  <c r="O15" i="25"/>
  <c r="O16" i="25"/>
  <c r="O14" i="25"/>
  <c r="O17" i="25"/>
  <c r="O20" i="25"/>
  <c r="O21" i="25"/>
  <c r="O22" i="25"/>
  <c r="O23" i="25"/>
  <c r="O24" i="25"/>
  <c r="O25" i="25"/>
  <c r="O26" i="25"/>
  <c r="O27" i="25"/>
  <c r="O28" i="25"/>
  <c r="O3" i="25"/>
  <c r="M11" i="25"/>
  <c r="M6" i="25"/>
  <c r="M5" i="25"/>
  <c r="M4" i="25"/>
  <c r="M12" i="25"/>
  <c r="M13" i="25"/>
  <c r="M9" i="25"/>
  <c r="M2" i="25"/>
  <c r="M10" i="25"/>
  <c r="M7" i="25"/>
  <c r="M8" i="25"/>
  <c r="M19" i="25"/>
  <c r="M18" i="25"/>
  <c r="M15" i="25"/>
  <c r="M16" i="25"/>
  <c r="M14" i="25"/>
  <c r="M17" i="25"/>
  <c r="M20" i="25"/>
  <c r="M21" i="25"/>
  <c r="M22" i="25"/>
  <c r="M23" i="25"/>
  <c r="M24" i="25"/>
  <c r="M25" i="25"/>
  <c r="M26" i="25"/>
  <c r="M27" i="25"/>
  <c r="M28" i="25"/>
  <c r="M3" i="25"/>
  <c r="K11" i="25"/>
  <c r="K6" i="25"/>
  <c r="K5" i="25"/>
  <c r="K4" i="25"/>
  <c r="K12" i="25"/>
  <c r="K13" i="25"/>
  <c r="K9" i="25"/>
  <c r="K2" i="25"/>
  <c r="K10" i="25"/>
  <c r="K7" i="25"/>
  <c r="K8" i="25"/>
  <c r="K19" i="25"/>
  <c r="K18" i="25"/>
  <c r="K15" i="25"/>
  <c r="K16" i="25"/>
  <c r="K14" i="25"/>
  <c r="K17" i="25"/>
  <c r="K20" i="25"/>
  <c r="K21" i="25"/>
  <c r="K22" i="25"/>
  <c r="K23" i="25"/>
  <c r="K24" i="25"/>
  <c r="K25" i="25"/>
  <c r="K26" i="25"/>
  <c r="K27" i="25"/>
  <c r="K28" i="25"/>
  <c r="K3" i="25"/>
  <c r="I11" i="25"/>
  <c r="I6" i="25"/>
  <c r="I5" i="25"/>
  <c r="I4" i="25"/>
  <c r="I12" i="25"/>
  <c r="I13" i="25"/>
  <c r="I9" i="25"/>
  <c r="I2" i="25"/>
  <c r="I10" i="25"/>
  <c r="I7" i="25"/>
  <c r="I8" i="25"/>
  <c r="I19" i="25"/>
  <c r="I18" i="25"/>
  <c r="I15" i="25"/>
  <c r="I16" i="25"/>
  <c r="I14" i="25"/>
  <c r="I17" i="25"/>
  <c r="I20" i="25"/>
  <c r="I21" i="25"/>
  <c r="I22" i="25"/>
  <c r="I23" i="25"/>
  <c r="I24" i="25"/>
  <c r="I25" i="25"/>
  <c r="I26" i="25"/>
  <c r="I27" i="25"/>
  <c r="I28" i="25"/>
  <c r="I3" i="25"/>
  <c r="G11" i="25"/>
  <c r="G6" i="25"/>
  <c r="G5" i="25"/>
  <c r="G4" i="25"/>
  <c r="G12" i="25"/>
  <c r="G13" i="25"/>
  <c r="G9" i="25"/>
  <c r="G2" i="25"/>
  <c r="G10" i="25"/>
  <c r="G7" i="25"/>
  <c r="G8" i="25"/>
  <c r="G19" i="25"/>
  <c r="G18" i="25"/>
  <c r="G15" i="25"/>
  <c r="G16" i="25"/>
  <c r="G14" i="25"/>
  <c r="G17" i="25"/>
  <c r="G20" i="25"/>
  <c r="G21" i="25"/>
  <c r="G22" i="25"/>
  <c r="G23" i="25"/>
  <c r="G24" i="25"/>
  <c r="G25" i="25"/>
  <c r="G26" i="25"/>
  <c r="G27" i="25"/>
  <c r="G3" i="25"/>
  <c r="E11" i="25"/>
  <c r="E6" i="25"/>
  <c r="E5" i="25"/>
  <c r="E4" i="25"/>
  <c r="E12" i="25"/>
  <c r="E13" i="25"/>
  <c r="E9" i="25"/>
  <c r="E2" i="25"/>
  <c r="E10" i="25"/>
  <c r="E7" i="25"/>
  <c r="E8" i="25"/>
  <c r="E19" i="25"/>
  <c r="E18" i="25"/>
  <c r="E15" i="25"/>
  <c r="E16" i="25"/>
  <c r="E14" i="25"/>
  <c r="E17" i="25"/>
  <c r="E20" i="25"/>
  <c r="E21" i="25"/>
  <c r="E22" i="25"/>
  <c r="E23" i="25"/>
  <c r="E24" i="25"/>
  <c r="E25" i="25"/>
  <c r="E26" i="25"/>
  <c r="E27" i="25"/>
  <c r="E28" i="25"/>
  <c r="E3" i="25"/>
  <c r="AC3" i="24"/>
  <c r="AC6" i="24"/>
  <c r="AC11" i="24"/>
  <c r="AC5" i="24"/>
  <c r="AC9" i="24"/>
  <c r="AC2" i="24"/>
  <c r="AC12" i="24"/>
  <c r="AC10" i="24"/>
  <c r="AC8" i="24"/>
  <c r="AC7" i="24"/>
  <c r="AC21" i="24"/>
  <c r="AC22" i="24"/>
  <c r="AC17" i="24"/>
  <c r="AC14" i="24"/>
  <c r="AC16" i="24"/>
  <c r="AC13" i="24"/>
  <c r="AC19" i="24"/>
  <c r="AC15" i="24"/>
  <c r="AC20" i="24"/>
  <c r="AC18" i="24"/>
  <c r="AC23" i="24"/>
  <c r="AC24" i="24"/>
  <c r="AC25" i="24"/>
  <c r="AC26" i="24"/>
  <c r="AC27" i="24"/>
  <c r="AC28" i="24"/>
  <c r="AC4" i="24"/>
  <c r="AA3" i="24"/>
  <c r="AA6" i="24"/>
  <c r="AA11" i="24"/>
  <c r="AA5" i="24"/>
  <c r="AA9" i="24"/>
  <c r="AA2" i="24"/>
  <c r="AA12" i="24"/>
  <c r="AA10" i="24"/>
  <c r="AA8" i="24"/>
  <c r="AA7" i="24"/>
  <c r="AA21" i="24"/>
  <c r="AA22" i="24"/>
  <c r="AA17" i="24"/>
  <c r="AA14" i="24"/>
  <c r="AA16" i="24"/>
  <c r="AA13" i="24"/>
  <c r="AA19" i="24"/>
  <c r="AA15" i="24"/>
  <c r="AA20" i="24"/>
  <c r="AA18" i="24"/>
  <c r="AA23" i="24"/>
  <c r="AA24" i="24"/>
  <c r="AA25" i="24"/>
  <c r="AA26" i="24"/>
  <c r="AA27" i="24"/>
  <c r="AA28" i="24"/>
  <c r="AA4" i="24"/>
  <c r="Y3" i="24"/>
  <c r="Y6" i="24"/>
  <c r="Y11" i="24"/>
  <c r="Y5" i="24"/>
  <c r="Y9" i="24"/>
  <c r="Y2" i="24"/>
  <c r="Y12" i="24"/>
  <c r="Y10" i="24"/>
  <c r="Y8" i="24"/>
  <c r="Y7" i="24"/>
  <c r="Y21" i="24"/>
  <c r="Y22" i="24"/>
  <c r="Y17" i="24"/>
  <c r="Y14" i="24"/>
  <c r="Y16" i="24"/>
  <c r="Y13" i="24"/>
  <c r="Y19" i="24"/>
  <c r="Y15" i="24"/>
  <c r="Y20" i="24"/>
  <c r="Y18" i="24"/>
  <c r="Y23" i="24"/>
  <c r="Y24" i="24"/>
  <c r="Y25" i="24"/>
  <c r="Y26" i="24"/>
  <c r="Y27" i="24"/>
  <c r="Y28" i="24"/>
  <c r="Y4" i="24"/>
  <c r="W3" i="24"/>
  <c r="W6" i="24"/>
  <c r="W11" i="24"/>
  <c r="W5" i="24"/>
  <c r="W9" i="24"/>
  <c r="W2" i="24"/>
  <c r="W12" i="24"/>
  <c r="W10" i="24"/>
  <c r="W8" i="24"/>
  <c r="W7" i="24"/>
  <c r="W21" i="24"/>
  <c r="W22" i="24"/>
  <c r="W17" i="24"/>
  <c r="W14" i="24"/>
  <c r="W16" i="24"/>
  <c r="W13" i="24"/>
  <c r="W19" i="24"/>
  <c r="W15" i="24"/>
  <c r="W20" i="24"/>
  <c r="W18" i="24"/>
  <c r="W23" i="24"/>
  <c r="W24" i="24"/>
  <c r="W25" i="24"/>
  <c r="W26" i="24"/>
  <c r="W27" i="24"/>
  <c r="W28" i="24"/>
  <c r="W4" i="24"/>
  <c r="U3" i="24"/>
  <c r="U6" i="24"/>
  <c r="U11" i="24"/>
  <c r="U5" i="24"/>
  <c r="U9" i="24"/>
  <c r="U2" i="24"/>
  <c r="U12" i="24"/>
  <c r="U10" i="24"/>
  <c r="U8" i="24"/>
  <c r="U7" i="24"/>
  <c r="U21" i="24"/>
  <c r="U22" i="24"/>
  <c r="U17" i="24"/>
  <c r="U14" i="24"/>
  <c r="U16" i="24"/>
  <c r="U13" i="24"/>
  <c r="U19" i="24"/>
  <c r="U15" i="24"/>
  <c r="U20" i="24"/>
  <c r="U18" i="24"/>
  <c r="U23" i="24"/>
  <c r="U24" i="24"/>
  <c r="U25" i="24"/>
  <c r="U26" i="24"/>
  <c r="U27" i="24"/>
  <c r="U28" i="24"/>
  <c r="U4" i="24"/>
  <c r="S3" i="24"/>
  <c r="S6" i="24"/>
  <c r="S11" i="24"/>
  <c r="S5" i="24"/>
  <c r="S9" i="24"/>
  <c r="S2" i="24"/>
  <c r="S12" i="24"/>
  <c r="S10" i="24"/>
  <c r="S8" i="24"/>
  <c r="S7" i="24"/>
  <c r="S21" i="24"/>
  <c r="S22" i="24"/>
  <c r="S17" i="24"/>
  <c r="S14" i="24"/>
  <c r="S16" i="24"/>
  <c r="S13" i="24"/>
  <c r="S19" i="24"/>
  <c r="S15" i="24"/>
  <c r="S20" i="24"/>
  <c r="S18" i="24"/>
  <c r="S23" i="24"/>
  <c r="S24" i="24"/>
  <c r="S25" i="24"/>
  <c r="S26" i="24"/>
  <c r="S27" i="24"/>
  <c r="S4" i="24"/>
  <c r="Q3" i="24"/>
  <c r="Q6" i="24"/>
  <c r="Q11" i="24"/>
  <c r="Q5" i="24"/>
  <c r="Q9" i="24"/>
  <c r="Q2" i="24"/>
  <c r="Q12" i="24"/>
  <c r="Q10" i="24"/>
  <c r="Q8" i="24"/>
  <c r="Q7" i="24"/>
  <c r="Q21" i="24"/>
  <c r="Q22" i="24"/>
  <c r="Q17" i="24"/>
  <c r="Q14" i="24"/>
  <c r="Q16" i="24"/>
  <c r="Q13" i="24"/>
  <c r="Q19" i="24"/>
  <c r="Q15" i="24"/>
  <c r="Q20" i="24"/>
  <c r="Q18" i="24"/>
  <c r="Q23" i="24"/>
  <c r="Q24" i="24"/>
  <c r="Q25" i="24"/>
  <c r="Q26" i="24"/>
  <c r="Q27" i="24"/>
  <c r="Q4" i="24"/>
  <c r="O3" i="24"/>
  <c r="O6" i="24"/>
  <c r="O11" i="24"/>
  <c r="O5" i="24"/>
  <c r="O9" i="24"/>
  <c r="O2" i="24"/>
  <c r="O12" i="24"/>
  <c r="O10" i="24"/>
  <c r="O8" i="24"/>
  <c r="O7" i="24"/>
  <c r="O21" i="24"/>
  <c r="O22" i="24"/>
  <c r="O17" i="24"/>
  <c r="O14" i="24"/>
  <c r="O16" i="24"/>
  <c r="O13" i="24"/>
  <c r="O19" i="24"/>
  <c r="O15" i="24"/>
  <c r="O20" i="24"/>
  <c r="O18" i="24"/>
  <c r="O23" i="24"/>
  <c r="O24" i="24"/>
  <c r="O25" i="24"/>
  <c r="O26" i="24"/>
  <c r="O27" i="24"/>
  <c r="O28" i="24"/>
  <c r="O4" i="24"/>
  <c r="M3" i="24"/>
  <c r="M6" i="24"/>
  <c r="M11" i="24"/>
  <c r="M5" i="24"/>
  <c r="M9" i="24"/>
  <c r="M2" i="24"/>
  <c r="M12" i="24"/>
  <c r="M10" i="24"/>
  <c r="M8" i="24"/>
  <c r="M7" i="24"/>
  <c r="M21" i="24"/>
  <c r="M22" i="24"/>
  <c r="M17" i="24"/>
  <c r="M14" i="24"/>
  <c r="M16" i="24"/>
  <c r="M13" i="24"/>
  <c r="M19" i="24"/>
  <c r="M15" i="24"/>
  <c r="M20" i="24"/>
  <c r="M18" i="24"/>
  <c r="M23" i="24"/>
  <c r="M24" i="24"/>
  <c r="M25" i="24"/>
  <c r="M26" i="24"/>
  <c r="M27" i="24"/>
  <c r="M28" i="24"/>
  <c r="M4" i="24"/>
  <c r="K3" i="24"/>
  <c r="K6" i="24"/>
  <c r="K11" i="24"/>
  <c r="K5" i="24"/>
  <c r="K9" i="24"/>
  <c r="K2" i="24"/>
  <c r="K12" i="24"/>
  <c r="K10" i="24"/>
  <c r="K8" i="24"/>
  <c r="K7" i="24"/>
  <c r="K21" i="24"/>
  <c r="K22" i="24"/>
  <c r="K17" i="24"/>
  <c r="K14" i="24"/>
  <c r="K16" i="24"/>
  <c r="K13" i="24"/>
  <c r="K19" i="24"/>
  <c r="K15" i="24"/>
  <c r="K20" i="24"/>
  <c r="K18" i="24"/>
  <c r="K23" i="24"/>
  <c r="K24" i="24"/>
  <c r="K25" i="24"/>
  <c r="K26" i="24"/>
  <c r="K27" i="24"/>
  <c r="K28" i="24"/>
  <c r="K4" i="24"/>
  <c r="I3" i="24"/>
  <c r="I6" i="24"/>
  <c r="I11" i="24"/>
  <c r="I5" i="24"/>
  <c r="I9" i="24"/>
  <c r="I2" i="24"/>
  <c r="I12" i="24"/>
  <c r="I10" i="24"/>
  <c r="I8" i="24"/>
  <c r="I7" i="24"/>
  <c r="I21" i="24"/>
  <c r="I22" i="24"/>
  <c r="I17" i="24"/>
  <c r="I14" i="24"/>
  <c r="I16" i="24"/>
  <c r="I13" i="24"/>
  <c r="I19" i="24"/>
  <c r="I15" i="24"/>
  <c r="I20" i="24"/>
  <c r="I18" i="24"/>
  <c r="I23" i="24"/>
  <c r="I24" i="24"/>
  <c r="I25" i="24"/>
  <c r="I26" i="24"/>
  <c r="I27" i="24"/>
  <c r="I28" i="24"/>
  <c r="I4" i="24"/>
  <c r="G3" i="24"/>
  <c r="G6" i="24"/>
  <c r="G11" i="24"/>
  <c r="G5" i="24"/>
  <c r="G9" i="24"/>
  <c r="G2" i="24"/>
  <c r="G12" i="24"/>
  <c r="G10" i="24"/>
  <c r="G8" i="24"/>
  <c r="G7" i="24"/>
  <c r="G21" i="24"/>
  <c r="G22" i="24"/>
  <c r="G17" i="24"/>
  <c r="G14" i="24"/>
  <c r="G16" i="24"/>
  <c r="G13" i="24"/>
  <c r="G19" i="24"/>
  <c r="G15" i="24"/>
  <c r="G20" i="24"/>
  <c r="G18" i="24"/>
  <c r="G23" i="24"/>
  <c r="G24" i="24"/>
  <c r="G25" i="24"/>
  <c r="G26" i="24"/>
  <c r="G27" i="24"/>
  <c r="G4" i="24"/>
  <c r="E3" i="24"/>
  <c r="E6" i="24"/>
  <c r="E11" i="24"/>
  <c r="E5" i="24"/>
  <c r="E9" i="24"/>
  <c r="E2" i="24"/>
  <c r="E12" i="24"/>
  <c r="E10" i="24"/>
  <c r="E8" i="24"/>
  <c r="E7" i="24"/>
  <c r="E21" i="24"/>
  <c r="E22" i="24"/>
  <c r="E17" i="24"/>
  <c r="E14" i="24"/>
  <c r="E16" i="24"/>
  <c r="E13" i="24"/>
  <c r="E19" i="24"/>
  <c r="E15" i="24"/>
  <c r="E20" i="24"/>
  <c r="E18" i="24"/>
  <c r="E23" i="24"/>
  <c r="E24" i="24"/>
  <c r="E25" i="24"/>
  <c r="E26" i="24"/>
  <c r="E27" i="24"/>
  <c r="E4" i="24"/>
  <c r="AC2" i="23"/>
  <c r="AC6" i="23"/>
  <c r="AC5" i="23"/>
  <c r="AC4" i="23"/>
  <c r="AC7" i="23"/>
  <c r="AC9" i="23"/>
  <c r="AC10" i="23"/>
  <c r="AC8" i="23"/>
  <c r="AC11" i="23"/>
  <c r="AC12" i="23"/>
  <c r="AC13" i="23"/>
  <c r="AC14" i="23"/>
  <c r="AC15" i="23"/>
  <c r="AC16" i="23"/>
  <c r="AC17" i="23"/>
  <c r="AC18" i="23"/>
  <c r="AC19" i="23"/>
  <c r="AC20" i="23"/>
  <c r="AC21" i="23"/>
  <c r="AC22" i="23"/>
  <c r="AC23" i="23"/>
  <c r="AC24" i="23"/>
  <c r="AC25" i="23"/>
  <c r="AC26" i="23"/>
  <c r="AC27" i="23"/>
  <c r="AC3" i="23"/>
  <c r="AA2" i="23"/>
  <c r="AA6" i="23"/>
  <c r="AA5" i="23"/>
  <c r="AA4" i="23"/>
  <c r="AA7" i="23"/>
  <c r="AA9" i="23"/>
  <c r="AA10" i="23"/>
  <c r="AA8" i="23"/>
  <c r="AA11" i="23"/>
  <c r="AA12" i="23"/>
  <c r="AA13" i="23"/>
  <c r="AA14" i="23"/>
  <c r="AA15" i="23"/>
  <c r="AA16" i="23"/>
  <c r="AA17" i="23"/>
  <c r="AA18" i="23"/>
  <c r="AA19" i="23"/>
  <c r="AA20" i="23"/>
  <c r="AA21" i="23"/>
  <c r="AA22" i="23"/>
  <c r="AA23" i="23"/>
  <c r="AA24" i="23"/>
  <c r="AA25" i="23"/>
  <c r="AA26" i="23"/>
  <c r="AA27" i="23"/>
  <c r="AA28" i="23"/>
  <c r="AA3" i="23"/>
  <c r="Y2" i="23"/>
  <c r="Y6" i="23"/>
  <c r="Y5" i="23"/>
  <c r="Y4" i="23"/>
  <c r="Y7" i="23"/>
  <c r="Y9" i="23"/>
  <c r="Y10" i="23"/>
  <c r="Y8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3" i="23"/>
  <c r="W2" i="23"/>
  <c r="W6" i="23"/>
  <c r="W5" i="23"/>
  <c r="W4" i="23"/>
  <c r="W7" i="23"/>
  <c r="W9" i="23"/>
  <c r="W10" i="23"/>
  <c r="W8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3" i="23"/>
  <c r="U2" i="23"/>
  <c r="U6" i="23"/>
  <c r="U5" i="23"/>
  <c r="U4" i="23"/>
  <c r="U7" i="23"/>
  <c r="U9" i="23"/>
  <c r="U10" i="23"/>
  <c r="U8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3" i="23"/>
  <c r="S2" i="23"/>
  <c r="S6" i="23"/>
  <c r="S5" i="23"/>
  <c r="S4" i="23"/>
  <c r="S7" i="23"/>
  <c r="S9" i="23"/>
  <c r="S10" i="23"/>
  <c r="S8" i="23"/>
  <c r="S11" i="23"/>
  <c r="S12" i="23"/>
  <c r="S13" i="23"/>
  <c r="S14" i="23"/>
  <c r="S15" i="23"/>
  <c r="S16" i="23"/>
  <c r="S17" i="23"/>
  <c r="S18" i="23"/>
  <c r="S19" i="23"/>
  <c r="S20" i="23"/>
  <c r="S21" i="23"/>
  <c r="S22" i="23"/>
  <c r="S23" i="23"/>
  <c r="S24" i="23"/>
  <c r="S25" i="23"/>
  <c r="S26" i="23"/>
  <c r="S27" i="23"/>
  <c r="S28" i="23"/>
  <c r="S3" i="23"/>
  <c r="Q2" i="23"/>
  <c r="Q6" i="23"/>
  <c r="Q5" i="23"/>
  <c r="Q4" i="23"/>
  <c r="Q7" i="23"/>
  <c r="Q9" i="23"/>
  <c r="Q10" i="23"/>
  <c r="Q8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3" i="23"/>
  <c r="O2" i="23"/>
  <c r="O6" i="23"/>
  <c r="O5" i="23"/>
  <c r="O4" i="23"/>
  <c r="O7" i="23"/>
  <c r="O9" i="23"/>
  <c r="O10" i="23"/>
  <c r="O8" i="23"/>
  <c r="O11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O25" i="23"/>
  <c r="O26" i="23"/>
  <c r="O27" i="23"/>
  <c r="O28" i="23"/>
  <c r="O3" i="23"/>
  <c r="M2" i="23"/>
  <c r="M6" i="23"/>
  <c r="M5" i="23"/>
  <c r="M4" i="23"/>
  <c r="M7" i="23"/>
  <c r="M9" i="23"/>
  <c r="M10" i="23"/>
  <c r="M8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3" i="23"/>
  <c r="K2" i="23"/>
  <c r="K6" i="23"/>
  <c r="K5" i="23"/>
  <c r="K4" i="23"/>
  <c r="K7" i="23"/>
  <c r="K9" i="23"/>
  <c r="K10" i="23"/>
  <c r="K8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3" i="23"/>
  <c r="I2" i="23"/>
  <c r="I6" i="23"/>
  <c r="I5" i="23"/>
  <c r="I4" i="23"/>
  <c r="I7" i="23"/>
  <c r="I9" i="23"/>
  <c r="I10" i="23"/>
  <c r="I8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3" i="23"/>
  <c r="G2" i="23"/>
  <c r="G6" i="23"/>
  <c r="G5" i="23"/>
  <c r="G4" i="23"/>
  <c r="G7" i="23"/>
  <c r="G9" i="23"/>
  <c r="G10" i="23"/>
  <c r="G8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3" i="23"/>
  <c r="E2" i="23"/>
  <c r="E6" i="23"/>
  <c r="E5" i="23"/>
  <c r="E4" i="23"/>
  <c r="E7" i="23"/>
  <c r="E9" i="23"/>
  <c r="E10" i="23"/>
  <c r="E8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3" i="23"/>
  <c r="AE2" i="23"/>
  <c r="AE6" i="23"/>
  <c r="AE5" i="23"/>
  <c r="AE4" i="23"/>
  <c r="AE7" i="23"/>
  <c r="AE9" i="23"/>
  <c r="AE10" i="23"/>
  <c r="AE8" i="23"/>
  <c r="AE11" i="23"/>
  <c r="AE12" i="23"/>
  <c r="AE13" i="23"/>
  <c r="AE14" i="23"/>
  <c r="AE15" i="23"/>
  <c r="AE16" i="23"/>
  <c r="AE17" i="23"/>
  <c r="AE18" i="23"/>
  <c r="AE19" i="23"/>
  <c r="AE20" i="23"/>
  <c r="AE21" i="23"/>
  <c r="AE22" i="23"/>
  <c r="AE23" i="23"/>
  <c r="AE24" i="23"/>
  <c r="AE25" i="23"/>
  <c r="AE26" i="23"/>
  <c r="AE27" i="23"/>
  <c r="AE28" i="23"/>
  <c r="AE3" i="23"/>
  <c r="AA5" i="22"/>
  <c r="AA2" i="22"/>
  <c r="AA4" i="22"/>
  <c r="AA7" i="22"/>
  <c r="AA9" i="22"/>
  <c r="AA8" i="22"/>
  <c r="AA11" i="22"/>
  <c r="AA10" i="22"/>
  <c r="AA12" i="22"/>
  <c r="AA13" i="22"/>
  <c r="AA6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3" i="22"/>
  <c r="Y5" i="22"/>
  <c r="Y2" i="22"/>
  <c r="Y4" i="22"/>
  <c r="Y7" i="22"/>
  <c r="Y9" i="22"/>
  <c r="Y8" i="22"/>
  <c r="Y11" i="22"/>
  <c r="Y10" i="22"/>
  <c r="Y12" i="22"/>
  <c r="Y13" i="22"/>
  <c r="Y6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3" i="22"/>
  <c r="W5" i="22"/>
  <c r="W2" i="22"/>
  <c r="W4" i="22"/>
  <c r="W7" i="22"/>
  <c r="W9" i="22"/>
  <c r="W8" i="22"/>
  <c r="W11" i="22"/>
  <c r="W10" i="22"/>
  <c r="W12" i="22"/>
  <c r="W13" i="22"/>
  <c r="W6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3" i="22"/>
  <c r="U5" i="22"/>
  <c r="U2" i="22"/>
  <c r="U4" i="22"/>
  <c r="U7" i="22"/>
  <c r="U9" i="22"/>
  <c r="U8" i="22"/>
  <c r="U11" i="22"/>
  <c r="U10" i="22"/>
  <c r="U12" i="22"/>
  <c r="U13" i="22"/>
  <c r="U6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3" i="22"/>
  <c r="S5" i="22"/>
  <c r="S2" i="22"/>
  <c r="S4" i="22"/>
  <c r="S7" i="22"/>
  <c r="S9" i="22"/>
  <c r="S8" i="22"/>
  <c r="S11" i="22"/>
  <c r="S10" i="22"/>
  <c r="S12" i="22"/>
  <c r="S13" i="22"/>
  <c r="S6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3" i="22"/>
  <c r="Q5" i="22"/>
  <c r="Q2" i="22"/>
  <c r="Q4" i="22"/>
  <c r="Q7" i="22"/>
  <c r="Q9" i="22"/>
  <c r="Q8" i="22"/>
  <c r="Q11" i="22"/>
  <c r="Q10" i="22"/>
  <c r="Q12" i="22"/>
  <c r="Q13" i="22"/>
  <c r="Q6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3" i="22"/>
  <c r="O5" i="22"/>
  <c r="O2" i="22"/>
  <c r="O4" i="22"/>
  <c r="O7" i="22"/>
  <c r="O9" i="22"/>
  <c r="O8" i="22"/>
  <c r="O11" i="22"/>
  <c r="O10" i="22"/>
  <c r="O12" i="22"/>
  <c r="O13" i="22"/>
  <c r="O6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3" i="22"/>
  <c r="M5" i="22"/>
  <c r="M2" i="22"/>
  <c r="M4" i="22"/>
  <c r="M7" i="22"/>
  <c r="M9" i="22"/>
  <c r="M8" i="22"/>
  <c r="M11" i="22"/>
  <c r="M10" i="22"/>
  <c r="M12" i="22"/>
  <c r="M13" i="22"/>
  <c r="M6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3" i="22"/>
  <c r="K5" i="22"/>
  <c r="K2" i="22"/>
  <c r="K4" i="22"/>
  <c r="K7" i="22"/>
  <c r="K9" i="22"/>
  <c r="K8" i="22"/>
  <c r="K11" i="22"/>
  <c r="K10" i="22"/>
  <c r="K12" i="22"/>
  <c r="K13" i="22"/>
  <c r="K6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3" i="22"/>
  <c r="I5" i="22"/>
  <c r="I2" i="22"/>
  <c r="I4" i="22"/>
  <c r="I7" i="22"/>
  <c r="I9" i="22"/>
  <c r="I8" i="22"/>
  <c r="I11" i="22"/>
  <c r="I10" i="22"/>
  <c r="I12" i="22"/>
  <c r="I13" i="22"/>
  <c r="I6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3" i="22"/>
  <c r="G5" i="22"/>
  <c r="G2" i="22"/>
  <c r="G4" i="22"/>
  <c r="G7" i="22"/>
  <c r="G9" i="22"/>
  <c r="G8" i="22"/>
  <c r="G11" i="22"/>
  <c r="G10" i="22"/>
  <c r="G12" i="22"/>
  <c r="G13" i="22"/>
  <c r="G6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3" i="22"/>
  <c r="E5" i="22"/>
  <c r="E2" i="22"/>
  <c r="E4" i="22"/>
  <c r="E7" i="22"/>
  <c r="E9" i="22"/>
  <c r="E8" i="22"/>
  <c r="E11" i="22"/>
  <c r="E10" i="22"/>
  <c r="E12" i="22"/>
  <c r="E13" i="22"/>
  <c r="E6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3" i="22"/>
  <c r="AC5" i="22"/>
  <c r="AC2" i="22"/>
  <c r="AC4" i="22"/>
  <c r="AC7" i="22"/>
  <c r="AC9" i="22"/>
  <c r="AC8" i="22"/>
  <c r="AC11" i="22"/>
  <c r="AC10" i="22"/>
  <c r="AC12" i="22"/>
  <c r="AC13" i="22"/>
  <c r="AC6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8" i="22"/>
  <c r="AC3" i="22"/>
  <c r="I11" i="21"/>
  <c r="I12" i="21"/>
  <c r="I16" i="21"/>
  <c r="I17" i="21"/>
  <c r="I10" i="21"/>
  <c r="I13" i="21"/>
  <c r="I5" i="21"/>
  <c r="I14" i="21"/>
  <c r="I8" i="21"/>
  <c r="I9" i="21"/>
  <c r="I7" i="21"/>
  <c r="I2" i="21"/>
  <c r="I15" i="21"/>
  <c r="I4" i="21"/>
  <c r="I6" i="21"/>
  <c r="I29" i="21"/>
  <c r="I24" i="21"/>
  <c r="I20" i="21"/>
  <c r="I27" i="21"/>
  <c r="I25" i="21"/>
  <c r="I21" i="21"/>
  <c r="I18" i="21"/>
  <c r="I19" i="21"/>
  <c r="M11" i="21"/>
  <c r="M12" i="21"/>
  <c r="M16" i="21"/>
  <c r="M17" i="21"/>
  <c r="M10" i="21"/>
  <c r="M13" i="21"/>
  <c r="M5" i="21"/>
  <c r="M14" i="21"/>
  <c r="M8" i="21"/>
  <c r="M9" i="21"/>
  <c r="M7" i="21"/>
  <c r="M2" i="21"/>
  <c r="M15" i="21"/>
  <c r="M4" i="21"/>
  <c r="M6" i="21"/>
  <c r="M29" i="21"/>
  <c r="M24" i="21"/>
  <c r="M20" i="21"/>
  <c r="M27" i="21"/>
  <c r="M25" i="21"/>
  <c r="M21" i="21"/>
  <c r="M18" i="21"/>
  <c r="M19" i="21"/>
  <c r="M3" i="21"/>
  <c r="K11" i="21"/>
  <c r="K12" i="21"/>
  <c r="K16" i="21"/>
  <c r="K17" i="21"/>
  <c r="K10" i="21"/>
  <c r="K13" i="21"/>
  <c r="K5" i="21"/>
  <c r="K14" i="21"/>
  <c r="K8" i="21"/>
  <c r="K9" i="21"/>
  <c r="K7" i="21"/>
  <c r="K2" i="21"/>
  <c r="K15" i="21"/>
  <c r="K4" i="21"/>
  <c r="K6" i="21"/>
  <c r="K29" i="21"/>
  <c r="K24" i="21"/>
  <c r="K20" i="21"/>
  <c r="K27" i="21"/>
  <c r="K25" i="21"/>
  <c r="K21" i="21"/>
  <c r="K18" i="21"/>
  <c r="K19" i="21"/>
  <c r="K3" i="21"/>
  <c r="I3" i="21"/>
  <c r="G11" i="21"/>
  <c r="G12" i="21"/>
  <c r="G16" i="21"/>
  <c r="G17" i="21"/>
  <c r="G10" i="21"/>
  <c r="G13" i="21"/>
  <c r="G5" i="21"/>
  <c r="G14" i="21"/>
  <c r="G8" i="21"/>
  <c r="G9" i="21"/>
  <c r="G7" i="21"/>
  <c r="G2" i="21"/>
  <c r="G15" i="21"/>
  <c r="G4" i="21"/>
  <c r="G6" i="21"/>
  <c r="G29" i="21"/>
  <c r="G24" i="21"/>
  <c r="G20" i="21"/>
  <c r="G27" i="21"/>
  <c r="G25" i="21"/>
  <c r="G21" i="21"/>
  <c r="G18" i="21"/>
  <c r="G19" i="21"/>
  <c r="G3" i="21"/>
  <c r="E11" i="21"/>
  <c r="E12" i="21"/>
  <c r="E16" i="21"/>
  <c r="E17" i="21"/>
  <c r="E10" i="21"/>
  <c r="E13" i="21"/>
  <c r="E5" i="21"/>
  <c r="E14" i="21"/>
  <c r="E8" i="21"/>
  <c r="E9" i="21"/>
  <c r="E7" i="21"/>
  <c r="E2" i="21"/>
  <c r="E15" i="21"/>
  <c r="E4" i="21"/>
  <c r="E6" i="21"/>
  <c r="E29" i="21"/>
  <c r="E24" i="21"/>
  <c r="E20" i="21"/>
  <c r="E27" i="21"/>
  <c r="E25" i="21"/>
  <c r="E21" i="21"/>
  <c r="E18" i="21"/>
  <c r="E19" i="21"/>
  <c r="E3" i="21"/>
  <c r="O11" i="21"/>
  <c r="O12" i="21"/>
  <c r="O16" i="21"/>
  <c r="O17" i="21"/>
  <c r="O10" i="21"/>
  <c r="O13" i="21"/>
  <c r="O5" i="21"/>
  <c r="O14" i="21"/>
  <c r="O8" i="21"/>
  <c r="O9" i="21"/>
  <c r="O7" i="21"/>
  <c r="O2" i="21"/>
  <c r="O15" i="21"/>
  <c r="O4" i="21"/>
  <c r="O6" i="21"/>
  <c r="O29" i="21"/>
  <c r="O24" i="21"/>
  <c r="O20" i="21"/>
  <c r="O27" i="21"/>
  <c r="O25" i="21"/>
  <c r="O21" i="21"/>
  <c r="O18" i="21"/>
  <c r="O19" i="21"/>
  <c r="O3" i="21"/>
  <c r="I3" i="19"/>
  <c r="I5" i="19"/>
  <c r="I4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" i="19"/>
  <c r="G3" i="19"/>
  <c r="G5" i="19"/>
  <c r="G4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" i="19"/>
  <c r="E3" i="19"/>
  <c r="E5" i="19"/>
  <c r="E4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" i="19"/>
  <c r="K3" i="19"/>
  <c r="K5" i="19"/>
  <c r="K4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" i="19"/>
  <c r="O25" i="20"/>
  <c r="O26" i="20"/>
  <c r="O27" i="20"/>
  <c r="O28" i="20"/>
  <c r="O29" i="20"/>
  <c r="O24" i="20"/>
  <c r="L25" i="20"/>
  <c r="L26" i="20"/>
  <c r="L27" i="20"/>
  <c r="L28" i="20"/>
  <c r="L29" i="20"/>
  <c r="L24" i="20"/>
  <c r="G25" i="20"/>
  <c r="G26" i="20"/>
  <c r="G27" i="20"/>
  <c r="G28" i="20"/>
  <c r="G29" i="20"/>
  <c r="G24" i="20"/>
  <c r="D24" i="20"/>
  <c r="D25" i="20"/>
  <c r="D26" i="20"/>
  <c r="D27" i="20"/>
  <c r="D28" i="20"/>
  <c r="D29" i="20"/>
  <c r="O15" i="20"/>
  <c r="O16" i="20"/>
  <c r="O17" i="20"/>
  <c r="O18" i="20"/>
  <c r="O19" i="20"/>
  <c r="O14" i="20"/>
  <c r="L15" i="20"/>
  <c r="L16" i="20"/>
  <c r="L17" i="20"/>
  <c r="L18" i="20"/>
  <c r="L19" i="20"/>
  <c r="L14" i="20"/>
  <c r="G15" i="20"/>
  <c r="G16" i="20"/>
  <c r="G17" i="20"/>
  <c r="G18" i="20"/>
  <c r="G19" i="20"/>
  <c r="G14" i="20"/>
  <c r="D15" i="20"/>
  <c r="D16" i="20"/>
  <c r="D17" i="20"/>
  <c r="D18" i="20"/>
  <c r="D19" i="20"/>
  <c r="D14" i="20"/>
  <c r="O5" i="20"/>
  <c r="O6" i="20"/>
  <c r="O7" i="20"/>
  <c r="O8" i="20"/>
  <c r="O9" i="20"/>
  <c r="O4" i="20"/>
  <c r="L4" i="20"/>
  <c r="L5" i="20"/>
  <c r="L6" i="20"/>
  <c r="L7" i="20"/>
  <c r="L8" i="20"/>
  <c r="L9" i="20"/>
  <c r="G5" i="20"/>
  <c r="G6" i="20"/>
  <c r="G7" i="20"/>
  <c r="G8" i="20"/>
  <c r="G9" i="20"/>
  <c r="G4" i="20"/>
  <c r="D5" i="20"/>
  <c r="D7" i="20"/>
  <c r="D8" i="20"/>
  <c r="D9" i="20"/>
  <c r="D4" i="20"/>
  <c r="C6" i="20" l="1"/>
  <c r="G2" i="1" a="1"/>
  <c r="G2" i="1" s="1"/>
  <c r="D6" i="20" l="1"/>
  <c r="E6" i="20"/>
</calcChain>
</file>

<file path=xl/sharedStrings.xml><?xml version="1.0" encoding="utf-8"?>
<sst xmlns="http://schemas.openxmlformats.org/spreadsheetml/2006/main" count="505" uniqueCount="151">
  <si>
    <t>Kategorija</t>
  </si>
  <si>
    <t>Numurs</t>
  </si>
  <si>
    <t>Rezultāts</t>
  </si>
  <si>
    <t>Kategorijas</t>
  </si>
  <si>
    <t>M1</t>
  </si>
  <si>
    <t>M2</t>
  </si>
  <si>
    <t>M3</t>
  </si>
  <si>
    <t>M4</t>
  </si>
  <si>
    <t>M5</t>
  </si>
  <si>
    <t>M6</t>
  </si>
  <si>
    <t>Z1</t>
  </si>
  <si>
    <t>Z2</t>
  </si>
  <si>
    <t>Z3</t>
  </si>
  <si>
    <t>Z4</t>
  </si>
  <si>
    <t>Z5</t>
  </si>
  <si>
    <t>Z6</t>
  </si>
  <si>
    <t>Grupa</t>
  </si>
  <si>
    <t>Vārds, Uzvārds</t>
  </si>
  <si>
    <t>BFK</t>
  </si>
  <si>
    <t>Karate skola</t>
  </si>
  <si>
    <t>Boulings</t>
  </si>
  <si>
    <t>Mantu mednieks</t>
  </si>
  <si>
    <t>Kopā</t>
  </si>
  <si>
    <t>telefons</t>
  </si>
  <si>
    <t>MZ1</t>
  </si>
  <si>
    <t>Vārds, uzvārds</t>
  </si>
  <si>
    <t>Vieta</t>
  </si>
  <si>
    <t>1.</t>
  </si>
  <si>
    <t>2.</t>
  </si>
  <si>
    <t>3.</t>
  </si>
  <si>
    <t>4.</t>
  </si>
  <si>
    <t>5.</t>
  </si>
  <si>
    <t>6.</t>
  </si>
  <si>
    <t>MZ2</t>
  </si>
  <si>
    <t>MZ3</t>
  </si>
  <si>
    <t>MZ4</t>
  </si>
  <si>
    <t>MZ5</t>
  </si>
  <si>
    <t>MZ6</t>
  </si>
  <si>
    <t>Alta Yoga</t>
  </si>
  <si>
    <t>Florbola klubs</t>
  </si>
  <si>
    <t>Basketbols</t>
  </si>
  <si>
    <t>Handbols</t>
  </si>
  <si>
    <t>Skriešana</t>
  </si>
  <si>
    <t>Tāllēkšana</t>
  </si>
  <si>
    <t>Galda tenis</t>
  </si>
  <si>
    <t>Kangaroos</t>
  </si>
  <si>
    <t>Frisbijs</t>
  </si>
  <si>
    <t>Boksa skola</t>
  </si>
  <si>
    <t>Volejbols</t>
  </si>
  <si>
    <t>Florbols</t>
  </si>
  <si>
    <t>Streetbols</t>
  </si>
  <si>
    <t>Karatē</t>
  </si>
  <si>
    <t>Galda teniss</t>
  </si>
  <si>
    <t>Kengaroos</t>
  </si>
  <si>
    <t>Bokss</t>
  </si>
  <si>
    <t>Arina Balika</t>
  </si>
  <si>
    <t>Līva Solomeca</t>
  </si>
  <si>
    <t>Loreta Laukazīle</t>
  </si>
  <si>
    <t>Sindija Kirillova</t>
  </si>
  <si>
    <t>Luīze Ligere</t>
  </si>
  <si>
    <t>Sofija Gaisiņa</t>
  </si>
  <si>
    <t>Agnese Kofilova</t>
  </si>
  <si>
    <t>Laima Lubarte</t>
  </si>
  <si>
    <t>Tīna Gasiņa</t>
  </si>
  <si>
    <t>Agate Berga</t>
  </si>
  <si>
    <t>Jēkabs Bergmanis</t>
  </si>
  <si>
    <t>Ričards Gibs</t>
  </si>
  <si>
    <t>Linards Laukazīle</t>
  </si>
  <si>
    <t>Rolands Milliņš</t>
  </si>
  <si>
    <t>Toms Jaško</t>
  </si>
  <si>
    <t>Ainārs Krauze</t>
  </si>
  <si>
    <t>Augusts Mičuls</t>
  </si>
  <si>
    <t>Daumants Kronis</t>
  </si>
  <si>
    <t>Ernests Blanks</t>
  </si>
  <si>
    <t>Pēteris Gailis</t>
  </si>
  <si>
    <t>Arvis Milliņš</t>
  </si>
  <si>
    <t>Hugo Vidzis</t>
  </si>
  <si>
    <t>Samanta Jakovļeva</t>
  </si>
  <si>
    <t>Viesturs Bogdanovs</t>
  </si>
  <si>
    <t>Gvido Dreija</t>
  </si>
  <si>
    <t>Šarlote Pāle</t>
  </si>
  <si>
    <t>Viktorija Jakovļeva</t>
  </si>
  <si>
    <t>Armands Gails</t>
  </si>
  <si>
    <t>Armands Kronis</t>
  </si>
  <si>
    <t>Kaliste Vidze</t>
  </si>
  <si>
    <t>Marks Fiņejevs</t>
  </si>
  <si>
    <t>Emīlija Pāle</t>
  </si>
  <si>
    <t>Markuss Lapigins</t>
  </si>
  <si>
    <t>Vlads Butenko</t>
  </si>
  <si>
    <t>Egils Dagenvalds</t>
  </si>
  <si>
    <t>Mikhail Bisharov</t>
  </si>
  <si>
    <t>Renārs Rozenšteins</t>
  </si>
  <si>
    <t>Kristers Lopatinskis</t>
  </si>
  <si>
    <t>Einards Laukazīle</t>
  </si>
  <si>
    <t>Ņikita Levickis</t>
  </si>
  <si>
    <t>Alans Marcinkus</t>
  </si>
  <si>
    <t>Toms Strogovs</t>
  </si>
  <si>
    <t>Alise Kopilova</t>
  </si>
  <si>
    <t>Adelaida Berga</t>
  </si>
  <si>
    <t>Elza Ozoliņa</t>
  </si>
  <si>
    <t>Rebeka Kupča</t>
  </si>
  <si>
    <t>Paula Dreija</t>
  </si>
  <si>
    <t>Amēlija Rozenšteina</t>
  </si>
  <si>
    <t>Šarlote Grieztiņa</t>
  </si>
  <si>
    <t>Anna Soloneca</t>
  </si>
  <si>
    <t>Līze Caune</t>
  </si>
  <si>
    <t>Arta Daukšte</t>
  </si>
  <si>
    <t>Emīlija Liepa</t>
  </si>
  <si>
    <t>Gabriela Griba</t>
  </si>
  <si>
    <t>Jasmīna Jerkina</t>
  </si>
  <si>
    <t>Tomass Kalniņš</t>
  </si>
  <si>
    <t>Daniels Sokolovs</t>
  </si>
  <si>
    <t>Oskars Līcītis</t>
  </si>
  <si>
    <t>428A</t>
  </si>
  <si>
    <t>Tomass Sperga</t>
  </si>
  <si>
    <t>Adrians Vocišs</t>
  </si>
  <si>
    <t>Aleksandrs Greižāns</t>
  </si>
  <si>
    <t>Kristians Kostoprajevs</t>
  </si>
  <si>
    <t>Lūkass Ķikusts</t>
  </si>
  <si>
    <t>Kārlis Felšus</t>
  </si>
  <si>
    <t>Kristers Circāns</t>
  </si>
  <si>
    <t>Roberts Ramza</t>
  </si>
  <si>
    <t>Arsenijs Šaškovs</t>
  </si>
  <si>
    <t>Luīze Rupeika</t>
  </si>
  <si>
    <t>Krista Jeroščeva</t>
  </si>
  <si>
    <t>Keita Circāne</t>
  </si>
  <si>
    <t>Annija Grundāne</t>
  </si>
  <si>
    <t>Keitija Grundāne</t>
  </si>
  <si>
    <t>Elīza Ligere</t>
  </si>
  <si>
    <t>Valērijs Vasiļjevs</t>
  </si>
  <si>
    <t>Alens Ermanis-Marčenko</t>
  </si>
  <si>
    <t>Ervīns Opolais</t>
  </si>
  <si>
    <t>Patriks Tobiass</t>
  </si>
  <si>
    <t>Gvido Graudiņš</t>
  </si>
  <si>
    <t>Martins Birzulis</t>
  </si>
  <si>
    <t>Arons Kļučics</t>
  </si>
  <si>
    <t>Reinis Zamkovskis</t>
  </si>
  <si>
    <t>Haralds Točs</t>
  </si>
  <si>
    <t>Artemijs Šaškovs</t>
  </si>
  <si>
    <t>Tomass Ignatovskis</t>
  </si>
  <si>
    <t>Gabriela Jansone</t>
  </si>
  <si>
    <t>Rēzija Vītiņa</t>
  </si>
  <si>
    <t>Veronika Ļikanova</t>
  </si>
  <si>
    <t>Sabrīna Strogova</t>
  </si>
  <si>
    <t>Laura Jaško</t>
  </si>
  <si>
    <t>Veronika Tobiase</t>
  </si>
  <si>
    <t>Valērijs Pačkaja</t>
  </si>
  <si>
    <t>Alika Pačkaja</t>
  </si>
  <si>
    <t>Alisija Butenko</t>
  </si>
  <si>
    <t>Lelde Bērtiņa</t>
  </si>
  <si>
    <t>217A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</si>
</sst>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h:mm:ss;@"/>
    <numFmt numFmtId="167" formatCode="[$-F400]h:mm:ss\ AM/PM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i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textRotation="90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0" xfId="0" applyFont="1" applyFill="1" applyAlignment="1"/>
    <xf numFmtId="0" fontId="3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6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7" fontId="0" fillId="5" borderId="1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81D7-4E2D-4516-BD56-3582AD19090D}">
  <dimension ref="A1:K27"/>
  <sheetViews>
    <sheetView workbookViewId="0">
      <selection activeCell="B2" sqref="B2:B3"/>
    </sheetView>
  </sheetViews>
  <sheetFormatPr defaultRowHeight="15" x14ac:dyDescent="0.25"/>
  <cols>
    <col min="1" max="2" width="9.140625" style="7"/>
    <col min="3" max="3" width="35" style="6" customWidth="1"/>
    <col min="4" max="4" width="15.85546875" style="7" bestFit="1" customWidth="1"/>
    <col min="5" max="10" width="7" style="1" customWidth="1"/>
    <col min="11" max="11" width="7" customWidth="1"/>
  </cols>
  <sheetData>
    <row r="1" spans="1:11" ht="87.75" x14ac:dyDescent="0.25">
      <c r="A1" s="4" t="s">
        <v>16</v>
      </c>
      <c r="B1" s="4" t="s">
        <v>1</v>
      </c>
      <c r="C1" s="4" t="s">
        <v>17</v>
      </c>
      <c r="D1" s="4" t="s">
        <v>23</v>
      </c>
      <c r="E1" s="8" t="s">
        <v>19</v>
      </c>
      <c r="F1" s="8" t="s">
        <v>26</v>
      </c>
      <c r="G1" s="8" t="s">
        <v>20</v>
      </c>
      <c r="H1" s="8" t="s">
        <v>26</v>
      </c>
      <c r="I1" s="8" t="s">
        <v>21</v>
      </c>
      <c r="J1" s="8" t="s">
        <v>26</v>
      </c>
      <c r="K1" s="8" t="s">
        <v>22</v>
      </c>
    </row>
    <row r="2" spans="1:11" x14ac:dyDescent="0.25">
      <c r="A2" s="9" t="s">
        <v>10</v>
      </c>
      <c r="B2" s="9">
        <v>14</v>
      </c>
      <c r="C2" s="10" t="s">
        <v>78</v>
      </c>
      <c r="D2" s="9">
        <v>26338934</v>
      </c>
      <c r="E2" s="20">
        <f>IFERROR(VLOOKUP(B2,'Karate skola'!A:B,2,FALSE),"Nav")</f>
        <v>73</v>
      </c>
      <c r="F2" s="20">
        <v>1</v>
      </c>
      <c r="G2" s="20">
        <f>IFERROR(VLOOKUP(B2,Boulings!A:B,2,FALSE),"Nav")</f>
        <v>7</v>
      </c>
      <c r="H2" s="20">
        <v>1</v>
      </c>
      <c r="I2" s="20">
        <f>IFERROR(VLOOKUP(B2,'Mantu mednieks'!A:B,2,FALSE),"Nav")</f>
        <v>1.08</v>
      </c>
      <c r="J2" s="20">
        <v>2</v>
      </c>
      <c r="K2" s="5">
        <f>SUM(F2,H2,J2)</f>
        <v>4</v>
      </c>
    </row>
    <row r="3" spans="1:11" x14ac:dyDescent="0.25">
      <c r="A3" s="9" t="s">
        <v>10</v>
      </c>
      <c r="B3" s="9">
        <v>18</v>
      </c>
      <c r="C3" s="10" t="s">
        <v>79</v>
      </c>
      <c r="D3" s="9">
        <v>26466915</v>
      </c>
      <c r="E3" s="20">
        <f>IFERROR(VLOOKUP(B3,'Karate skola'!A:B,2,FALSE),"Nav")</f>
        <v>73</v>
      </c>
      <c r="F3" s="20">
        <v>1</v>
      </c>
      <c r="G3" s="20">
        <f>IFERROR(VLOOKUP(B3,Boulings!A:B,2,FALSE),"Nav")</f>
        <v>2</v>
      </c>
      <c r="H3" s="20">
        <v>2</v>
      </c>
      <c r="I3" s="20">
        <f>IFERROR(VLOOKUP(B3,'Mantu mednieks'!A:B,2,FALSE),"Nav")</f>
        <v>1.05</v>
      </c>
      <c r="J3" s="20">
        <v>1</v>
      </c>
      <c r="K3" s="5">
        <f t="shared" ref="K3:K27" si="0">SUM(F3,H3,J3)</f>
        <v>4</v>
      </c>
    </row>
    <row r="4" spans="1:11" x14ac:dyDescent="0.25">
      <c r="A4" s="9" t="s">
        <v>4</v>
      </c>
      <c r="B4" s="9">
        <v>10</v>
      </c>
      <c r="C4" s="10" t="s">
        <v>81</v>
      </c>
      <c r="D4" s="9">
        <v>29101187</v>
      </c>
      <c r="E4" s="20">
        <f>IFERROR(VLOOKUP(B4,'Karate skola'!A:B,2,FALSE),"Nav")</f>
        <v>8</v>
      </c>
      <c r="F4" s="20">
        <v>1</v>
      </c>
      <c r="G4" s="20">
        <f>IFERROR(VLOOKUP(B4,Boulings!A:B,2,FALSE),"Nav")</f>
        <v>3</v>
      </c>
      <c r="H4" s="20">
        <v>1</v>
      </c>
      <c r="I4" s="20">
        <f>IFERROR(VLOOKUP(B4,'Mantu mednieks'!A:B,2,FALSE),"Nav")</f>
        <v>1</v>
      </c>
      <c r="J4" s="20">
        <v>1</v>
      </c>
      <c r="K4" s="5">
        <f>SUM(F4,H4,J4)</f>
        <v>3</v>
      </c>
    </row>
    <row r="5" spans="1:11" x14ac:dyDescent="0.25">
      <c r="A5" s="9" t="s">
        <v>4</v>
      </c>
      <c r="B5" s="9">
        <v>22</v>
      </c>
      <c r="C5" s="10" t="s">
        <v>80</v>
      </c>
      <c r="D5" s="9">
        <v>26605844</v>
      </c>
      <c r="E5" s="20">
        <f>IFERROR(VLOOKUP(B5,'Karate skola'!A:B,2,FALSE),"Nav")</f>
        <v>6</v>
      </c>
      <c r="F5" s="20">
        <v>2</v>
      </c>
      <c r="G5" s="20">
        <f>IFERROR(VLOOKUP(B5,Boulings!A:B,2,FALSE),"Nav")</f>
        <v>2</v>
      </c>
      <c r="H5" s="20">
        <v>2</v>
      </c>
      <c r="I5" s="20">
        <f>IFERROR(VLOOKUP(B5,'Mantu mednieks'!A:B,2,FALSE),"Nav")</f>
        <v>1</v>
      </c>
      <c r="J5" s="20">
        <v>1</v>
      </c>
      <c r="K5" s="5">
        <f>SUM(F5,H5,J5)</f>
        <v>5</v>
      </c>
    </row>
    <row r="6" spans="1:11" x14ac:dyDescent="0.25">
      <c r="A6" s="9"/>
      <c r="B6" s="9"/>
      <c r="C6" s="10"/>
      <c r="D6" s="9"/>
      <c r="E6" s="20" t="str">
        <f>IFERROR(VLOOKUP(B6,'Karate skola'!A:B,2,FALSE),"Nav")</f>
        <v>Nav</v>
      </c>
      <c r="F6" s="20"/>
      <c r="G6" s="20" t="str">
        <f>IFERROR(VLOOKUP(B6,Boulings!A:B,2,FALSE),"Nav")</f>
        <v>Nav</v>
      </c>
      <c r="H6" s="20"/>
      <c r="I6" s="20" t="str">
        <f>IFERROR(VLOOKUP(B6,'Mantu mednieks'!A:B,2,FALSE),"Nav")</f>
        <v>Nav</v>
      </c>
      <c r="J6" s="20"/>
      <c r="K6" s="5">
        <f t="shared" si="0"/>
        <v>0</v>
      </c>
    </row>
    <row r="7" spans="1:11" x14ac:dyDescent="0.25">
      <c r="A7" s="9"/>
      <c r="B7" s="9"/>
      <c r="C7" s="10"/>
      <c r="D7" s="9"/>
      <c r="E7" s="20" t="str">
        <f>IFERROR(VLOOKUP(B7,'Karate skola'!A:B,2,FALSE),"Nav")</f>
        <v>Nav</v>
      </c>
      <c r="F7" s="20"/>
      <c r="G7" s="20" t="str">
        <f>IFERROR(VLOOKUP(B7,Boulings!A:B,2,FALSE),"Nav")</f>
        <v>Nav</v>
      </c>
      <c r="H7" s="20"/>
      <c r="I7" s="20" t="str">
        <f>IFERROR(VLOOKUP(B7,'Mantu mednieks'!A:B,2,FALSE),"Nav")</f>
        <v>Nav</v>
      </c>
      <c r="J7" s="20"/>
      <c r="K7" s="5">
        <f t="shared" si="0"/>
        <v>0</v>
      </c>
    </row>
    <row r="8" spans="1:11" x14ac:dyDescent="0.25">
      <c r="A8" s="9"/>
      <c r="B8" s="9"/>
      <c r="C8" s="10"/>
      <c r="D8" s="9"/>
      <c r="E8" s="20" t="str">
        <f>IFERROR(VLOOKUP(B8,'Karate skola'!A:B,2,FALSE),"Nav")</f>
        <v>Nav</v>
      </c>
      <c r="F8" s="20"/>
      <c r="G8" s="20" t="str">
        <f>IFERROR(VLOOKUP(B8,Boulings!A:B,2,FALSE),"Nav")</f>
        <v>Nav</v>
      </c>
      <c r="H8" s="20"/>
      <c r="I8" s="20" t="str">
        <f>IFERROR(VLOOKUP(B8,'Mantu mednieks'!A:B,2,FALSE),"Nav")</f>
        <v>Nav</v>
      </c>
      <c r="J8" s="20"/>
      <c r="K8" s="5">
        <f t="shared" si="0"/>
        <v>0</v>
      </c>
    </row>
    <row r="9" spans="1:11" x14ac:dyDescent="0.25">
      <c r="A9" s="9"/>
      <c r="B9" s="9"/>
      <c r="C9" s="10"/>
      <c r="D9" s="9"/>
      <c r="E9" s="20" t="str">
        <f>IFERROR(VLOOKUP(B9,'Karate skola'!A:B,2,FALSE),"Nav")</f>
        <v>Nav</v>
      </c>
      <c r="F9" s="20"/>
      <c r="G9" s="20" t="str">
        <f>IFERROR(VLOOKUP(B9,Boulings!A:B,2,FALSE),"Nav")</f>
        <v>Nav</v>
      </c>
      <c r="H9" s="20"/>
      <c r="I9" s="20" t="str">
        <f>IFERROR(VLOOKUP(B9,'Mantu mednieks'!A:B,2,FALSE),"Nav")</f>
        <v>Nav</v>
      </c>
      <c r="J9" s="20"/>
      <c r="K9" s="5">
        <f t="shared" si="0"/>
        <v>0</v>
      </c>
    </row>
    <row r="10" spans="1:11" x14ac:dyDescent="0.25">
      <c r="A10" s="9"/>
      <c r="B10" s="9"/>
      <c r="C10" s="10"/>
      <c r="D10" s="9"/>
      <c r="E10" s="20" t="str">
        <f>IFERROR(VLOOKUP(B10,'Karate skola'!A:B,2,FALSE),"Nav")</f>
        <v>Nav</v>
      </c>
      <c r="F10" s="20"/>
      <c r="G10" s="20" t="str">
        <f>IFERROR(VLOOKUP(B10,Boulings!A:B,2,FALSE),"Nav")</f>
        <v>Nav</v>
      </c>
      <c r="H10" s="20"/>
      <c r="I10" s="20" t="str">
        <f>IFERROR(VLOOKUP(B10,'Mantu mednieks'!A:B,2,FALSE),"Nav")</f>
        <v>Nav</v>
      </c>
      <c r="J10" s="20"/>
      <c r="K10" s="5">
        <f t="shared" si="0"/>
        <v>0</v>
      </c>
    </row>
    <row r="11" spans="1:11" x14ac:dyDescent="0.25">
      <c r="A11" s="9"/>
      <c r="B11" s="9"/>
      <c r="C11" s="10"/>
      <c r="D11" s="9"/>
      <c r="E11" s="20" t="str">
        <f>IFERROR(VLOOKUP(B11,'Karate skola'!A:B,2,FALSE),"Nav")</f>
        <v>Nav</v>
      </c>
      <c r="F11" s="20"/>
      <c r="G11" s="20" t="str">
        <f>IFERROR(VLOOKUP(B11,Boulings!A:B,2,FALSE),"Nav")</f>
        <v>Nav</v>
      </c>
      <c r="H11" s="20"/>
      <c r="I11" s="20" t="str">
        <f>IFERROR(VLOOKUP(B11,'Mantu mednieks'!A:B,2,FALSE),"Nav")</f>
        <v>Nav</v>
      </c>
      <c r="J11" s="20"/>
      <c r="K11" s="5">
        <f t="shared" si="0"/>
        <v>0</v>
      </c>
    </row>
    <row r="12" spans="1:11" x14ac:dyDescent="0.25">
      <c r="A12" s="9"/>
      <c r="B12" s="9"/>
      <c r="C12" s="10"/>
      <c r="D12" s="9"/>
      <c r="E12" s="20" t="str">
        <f>IFERROR(VLOOKUP(B12,'Karate skola'!A:B,2,FALSE),"Nav")</f>
        <v>Nav</v>
      </c>
      <c r="F12" s="20"/>
      <c r="G12" s="20" t="str">
        <f>IFERROR(VLOOKUP(B12,Boulings!A:B,2,FALSE),"Nav")</f>
        <v>Nav</v>
      </c>
      <c r="H12" s="20"/>
      <c r="I12" s="20" t="str">
        <f>IFERROR(VLOOKUP(B12,'Mantu mednieks'!A:B,2,FALSE),"Nav")</f>
        <v>Nav</v>
      </c>
      <c r="J12" s="20"/>
      <c r="K12" s="5">
        <f t="shared" si="0"/>
        <v>0</v>
      </c>
    </row>
    <row r="13" spans="1:11" x14ac:dyDescent="0.25">
      <c r="A13" s="9"/>
      <c r="B13" s="9"/>
      <c r="C13" s="10"/>
      <c r="D13" s="9"/>
      <c r="E13" s="20" t="str">
        <f>IFERROR(VLOOKUP(B13,'Karate skola'!A:B,2,FALSE),"Nav")</f>
        <v>Nav</v>
      </c>
      <c r="F13" s="20"/>
      <c r="G13" s="20" t="str">
        <f>IFERROR(VLOOKUP(B13,Boulings!A:B,2,FALSE),"Nav")</f>
        <v>Nav</v>
      </c>
      <c r="H13" s="20"/>
      <c r="I13" s="20" t="str">
        <f>IFERROR(VLOOKUP(B13,'Mantu mednieks'!A:B,2,FALSE),"Nav")</f>
        <v>Nav</v>
      </c>
      <c r="J13" s="20"/>
      <c r="K13" s="5">
        <f t="shared" si="0"/>
        <v>0</v>
      </c>
    </row>
    <row r="14" spans="1:11" x14ac:dyDescent="0.25">
      <c r="A14" s="9"/>
      <c r="B14" s="9"/>
      <c r="C14" s="10"/>
      <c r="D14" s="9"/>
      <c r="E14" s="20" t="str">
        <f>IFERROR(VLOOKUP(B14,'Karate skola'!A:B,2,FALSE),"Nav")</f>
        <v>Nav</v>
      </c>
      <c r="F14" s="20"/>
      <c r="G14" s="20" t="str">
        <f>IFERROR(VLOOKUP(B14,Boulings!A:B,2,FALSE),"Nav")</f>
        <v>Nav</v>
      </c>
      <c r="H14" s="20"/>
      <c r="I14" s="20" t="str">
        <f>IFERROR(VLOOKUP(B14,'Mantu mednieks'!A:B,2,FALSE),"Nav")</f>
        <v>Nav</v>
      </c>
      <c r="J14" s="20"/>
      <c r="K14" s="5">
        <f t="shared" si="0"/>
        <v>0</v>
      </c>
    </row>
    <row r="15" spans="1:11" x14ac:dyDescent="0.25">
      <c r="A15" s="9"/>
      <c r="B15" s="9"/>
      <c r="C15" s="10"/>
      <c r="D15" s="9"/>
      <c r="E15" s="20" t="str">
        <f>IFERROR(VLOOKUP(B15,'Karate skola'!A:B,2,FALSE),"Nav")</f>
        <v>Nav</v>
      </c>
      <c r="F15" s="20"/>
      <c r="G15" s="20" t="str">
        <f>IFERROR(VLOOKUP(B15,Boulings!A:B,2,FALSE),"Nav")</f>
        <v>Nav</v>
      </c>
      <c r="H15" s="20"/>
      <c r="I15" s="20" t="str">
        <f>IFERROR(VLOOKUP(B15,'Mantu mednieks'!A:B,2,FALSE),"Nav")</f>
        <v>Nav</v>
      </c>
      <c r="J15" s="20"/>
      <c r="K15" s="5">
        <f t="shared" si="0"/>
        <v>0</v>
      </c>
    </row>
    <row r="16" spans="1:11" x14ac:dyDescent="0.25">
      <c r="A16" s="9"/>
      <c r="B16" s="9"/>
      <c r="C16" s="10"/>
      <c r="D16" s="9"/>
      <c r="E16" s="20" t="str">
        <f>IFERROR(VLOOKUP(B16,'Karate skola'!A:B,2,FALSE),"Nav")</f>
        <v>Nav</v>
      </c>
      <c r="F16" s="20"/>
      <c r="G16" s="20" t="str">
        <f>IFERROR(VLOOKUP(B16,Boulings!A:B,2,FALSE),"Nav")</f>
        <v>Nav</v>
      </c>
      <c r="H16" s="20"/>
      <c r="I16" s="20" t="str">
        <f>IFERROR(VLOOKUP(B16,'Mantu mednieks'!A:B,2,FALSE),"Nav")</f>
        <v>Nav</v>
      </c>
      <c r="J16" s="20"/>
      <c r="K16" s="5">
        <f t="shared" si="0"/>
        <v>0</v>
      </c>
    </row>
    <row r="17" spans="1:11" x14ac:dyDescent="0.25">
      <c r="A17" s="9"/>
      <c r="B17" s="9"/>
      <c r="C17" s="10"/>
      <c r="D17" s="9"/>
      <c r="E17" s="20" t="str">
        <f>IFERROR(VLOOKUP(B17,'Karate skola'!A:B,2,FALSE),"Nav")</f>
        <v>Nav</v>
      </c>
      <c r="F17" s="20"/>
      <c r="G17" s="20" t="str">
        <f>IFERROR(VLOOKUP(B17,Boulings!A:B,2,FALSE),"Nav")</f>
        <v>Nav</v>
      </c>
      <c r="H17" s="20"/>
      <c r="I17" s="20" t="str">
        <f>IFERROR(VLOOKUP(B17,'Mantu mednieks'!A:B,2,FALSE),"Nav")</f>
        <v>Nav</v>
      </c>
      <c r="J17" s="20"/>
      <c r="K17" s="5">
        <f t="shared" si="0"/>
        <v>0</v>
      </c>
    </row>
    <row r="18" spans="1:11" x14ac:dyDescent="0.25">
      <c r="A18" s="9"/>
      <c r="B18" s="9"/>
      <c r="C18" s="10"/>
      <c r="D18" s="9"/>
      <c r="E18" s="20" t="str">
        <f>IFERROR(VLOOKUP(B18,'Karate skola'!A:B,2,FALSE),"Nav")</f>
        <v>Nav</v>
      </c>
      <c r="F18" s="20"/>
      <c r="G18" s="20" t="str">
        <f>IFERROR(VLOOKUP(B18,Boulings!A:B,2,FALSE),"Nav")</f>
        <v>Nav</v>
      </c>
      <c r="H18" s="20"/>
      <c r="I18" s="20" t="str">
        <f>IFERROR(VLOOKUP(B18,'Mantu mednieks'!A:B,2,FALSE),"Nav")</f>
        <v>Nav</v>
      </c>
      <c r="J18" s="20"/>
      <c r="K18" s="5">
        <f t="shared" si="0"/>
        <v>0</v>
      </c>
    </row>
    <row r="19" spans="1:11" x14ac:dyDescent="0.25">
      <c r="A19" s="9"/>
      <c r="B19" s="9"/>
      <c r="C19" s="10"/>
      <c r="D19" s="9"/>
      <c r="E19" s="20" t="str">
        <f>IFERROR(VLOOKUP(B19,'Karate skola'!A:B,2,FALSE),"Nav")</f>
        <v>Nav</v>
      </c>
      <c r="F19" s="20"/>
      <c r="G19" s="20" t="str">
        <f>IFERROR(VLOOKUP(B19,Boulings!A:B,2,FALSE),"Nav")</f>
        <v>Nav</v>
      </c>
      <c r="H19" s="20"/>
      <c r="I19" s="20" t="str">
        <f>IFERROR(VLOOKUP(B19,'Mantu mednieks'!A:B,2,FALSE),"Nav")</f>
        <v>Nav</v>
      </c>
      <c r="J19" s="20"/>
      <c r="K19" s="5">
        <f t="shared" si="0"/>
        <v>0</v>
      </c>
    </row>
    <row r="20" spans="1:11" x14ac:dyDescent="0.25">
      <c r="A20" s="9"/>
      <c r="B20" s="9"/>
      <c r="C20" s="10"/>
      <c r="D20" s="9"/>
      <c r="E20" s="20" t="str">
        <f>IFERROR(VLOOKUP(B20,'Karate skola'!A:B,2,FALSE),"Nav")</f>
        <v>Nav</v>
      </c>
      <c r="F20" s="20"/>
      <c r="G20" s="20" t="str">
        <f>IFERROR(VLOOKUP(B20,Boulings!A:B,2,FALSE),"Nav")</f>
        <v>Nav</v>
      </c>
      <c r="H20" s="20"/>
      <c r="I20" s="20" t="str">
        <f>IFERROR(VLOOKUP(B20,'Mantu mednieks'!A:B,2,FALSE),"Nav")</f>
        <v>Nav</v>
      </c>
      <c r="J20" s="20"/>
      <c r="K20" s="5">
        <f t="shared" si="0"/>
        <v>0</v>
      </c>
    </row>
    <row r="21" spans="1:11" x14ac:dyDescent="0.25">
      <c r="A21" s="9"/>
      <c r="B21" s="9"/>
      <c r="C21" s="10"/>
      <c r="D21" s="9"/>
      <c r="E21" s="20" t="str">
        <f>IFERROR(VLOOKUP(B21,'Karate skola'!A:B,2,FALSE),"Nav")</f>
        <v>Nav</v>
      </c>
      <c r="F21" s="20"/>
      <c r="G21" s="20" t="str">
        <f>IFERROR(VLOOKUP(B21,Boulings!A:B,2,FALSE),"Nav")</f>
        <v>Nav</v>
      </c>
      <c r="H21" s="20"/>
      <c r="I21" s="20" t="str">
        <f>IFERROR(VLOOKUP(B21,'Mantu mednieks'!A:B,2,FALSE),"Nav")</f>
        <v>Nav</v>
      </c>
      <c r="J21" s="20"/>
      <c r="K21" s="5">
        <f t="shared" si="0"/>
        <v>0</v>
      </c>
    </row>
    <row r="22" spans="1:11" x14ac:dyDescent="0.25">
      <c r="A22" s="9"/>
      <c r="B22" s="9"/>
      <c r="C22" s="10"/>
      <c r="D22" s="9"/>
      <c r="E22" s="20" t="str">
        <f>IFERROR(VLOOKUP(B22,'Karate skola'!A:B,2,FALSE),"Nav")</f>
        <v>Nav</v>
      </c>
      <c r="F22" s="20"/>
      <c r="G22" s="20" t="str">
        <f>IFERROR(VLOOKUP(B22,Boulings!A:B,2,FALSE),"Nav")</f>
        <v>Nav</v>
      </c>
      <c r="H22" s="20"/>
      <c r="I22" s="20" t="str">
        <f>IFERROR(VLOOKUP(B22,'Mantu mednieks'!A:B,2,FALSE),"Nav")</f>
        <v>Nav</v>
      </c>
      <c r="J22" s="20"/>
      <c r="K22" s="5">
        <f t="shared" si="0"/>
        <v>0</v>
      </c>
    </row>
    <row r="23" spans="1:11" x14ac:dyDescent="0.25">
      <c r="A23" s="9"/>
      <c r="B23" s="9"/>
      <c r="C23" s="10"/>
      <c r="D23" s="9"/>
      <c r="E23" s="20" t="str">
        <f>IFERROR(VLOOKUP(B23,'Karate skola'!A:B,2,FALSE),"Nav")</f>
        <v>Nav</v>
      </c>
      <c r="F23" s="20"/>
      <c r="G23" s="20" t="str">
        <f>IFERROR(VLOOKUP(B23,Boulings!A:B,2,FALSE),"Nav")</f>
        <v>Nav</v>
      </c>
      <c r="H23" s="20"/>
      <c r="I23" s="20" t="str">
        <f>IFERROR(VLOOKUP(B23,'Mantu mednieks'!A:B,2,FALSE),"Nav")</f>
        <v>Nav</v>
      </c>
      <c r="J23" s="20"/>
      <c r="K23" s="5">
        <f t="shared" si="0"/>
        <v>0</v>
      </c>
    </row>
    <row r="24" spans="1:11" x14ac:dyDescent="0.25">
      <c r="A24" s="9"/>
      <c r="B24" s="9"/>
      <c r="C24" s="10"/>
      <c r="D24" s="9"/>
      <c r="E24" s="20" t="str">
        <f>IFERROR(VLOOKUP(B24,'Karate skola'!A:B,2,FALSE),"Nav")</f>
        <v>Nav</v>
      </c>
      <c r="F24" s="20"/>
      <c r="G24" s="20" t="str">
        <f>IFERROR(VLOOKUP(B24,Boulings!A:B,2,FALSE),"Nav")</f>
        <v>Nav</v>
      </c>
      <c r="H24" s="20"/>
      <c r="I24" s="20" t="str">
        <f>IFERROR(VLOOKUP(B24,'Mantu mednieks'!A:B,2,FALSE),"Nav")</f>
        <v>Nav</v>
      </c>
      <c r="J24" s="20"/>
      <c r="K24" s="5">
        <f t="shared" si="0"/>
        <v>0</v>
      </c>
    </row>
    <row r="25" spans="1:11" x14ac:dyDescent="0.25">
      <c r="A25" s="9"/>
      <c r="B25" s="9"/>
      <c r="C25" s="10"/>
      <c r="D25" s="9"/>
      <c r="E25" s="20" t="str">
        <f>IFERROR(VLOOKUP(B25,'Karate skola'!A:B,2,FALSE),"Nav")</f>
        <v>Nav</v>
      </c>
      <c r="F25" s="20"/>
      <c r="G25" s="20" t="str">
        <f>IFERROR(VLOOKUP(B25,Boulings!A:B,2,FALSE),"Nav")</f>
        <v>Nav</v>
      </c>
      <c r="H25" s="20"/>
      <c r="I25" s="20" t="str">
        <f>IFERROR(VLOOKUP(B25,'Mantu mednieks'!A:B,2,FALSE),"Nav")</f>
        <v>Nav</v>
      </c>
      <c r="J25" s="20"/>
      <c r="K25" s="5">
        <f t="shared" si="0"/>
        <v>0</v>
      </c>
    </row>
    <row r="26" spans="1:11" x14ac:dyDescent="0.25">
      <c r="A26" s="9"/>
      <c r="B26" s="9"/>
      <c r="C26" s="10"/>
      <c r="D26" s="9"/>
      <c r="E26" s="20" t="str">
        <f>IFERROR(VLOOKUP(B26,'Karate skola'!A:B,2,FALSE),"Nav")</f>
        <v>Nav</v>
      </c>
      <c r="F26" s="20"/>
      <c r="G26" s="20" t="str">
        <f>IFERROR(VLOOKUP(B26,Boulings!A:B,2,FALSE),"Nav")</f>
        <v>Nav</v>
      </c>
      <c r="H26" s="20"/>
      <c r="I26" s="20" t="str">
        <f>IFERROR(VLOOKUP(B26,'Mantu mednieks'!A:B,2,FALSE),"Nav")</f>
        <v>Nav</v>
      </c>
      <c r="J26" s="20"/>
      <c r="K26" s="5">
        <f t="shared" si="0"/>
        <v>0</v>
      </c>
    </row>
    <row r="27" spans="1:11" x14ac:dyDescent="0.25">
      <c r="A27" s="9"/>
      <c r="B27" s="9"/>
      <c r="C27" s="10"/>
      <c r="D27" s="9"/>
      <c r="E27" s="20" t="str">
        <f>IFERROR(VLOOKUP(B27,'Karate skola'!A:B,2,FALSE),"Nav")</f>
        <v>Nav</v>
      </c>
      <c r="F27" s="20"/>
      <c r="G27" s="20" t="str">
        <f>IFERROR(VLOOKUP(B27,Boulings!A:B,2,FALSE),"Nav")</f>
        <v>Nav</v>
      </c>
      <c r="H27" s="20"/>
      <c r="I27" s="20" t="str">
        <f>IFERROR(VLOOKUP(B27,'Mantu mednieks'!A:B,2,FALSE),"Nav")</f>
        <v>Nav</v>
      </c>
      <c r="J27" s="20"/>
      <c r="K27" s="5">
        <f t="shared" si="0"/>
        <v>0</v>
      </c>
    </row>
  </sheetData>
  <autoFilter ref="A1:K27" xr:uid="{6CD62A52-E735-4257-B0C4-0158135425DB}">
    <sortState ref="A4:K5">
      <sortCondition ref="K1:K27"/>
    </sortState>
  </autoFilter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BCDC8D-D5A0-4495-96AC-9D89E35D661F}">
          <x14:formula1>
            <xm:f>Klasifikatori!$A$2:$A$3</xm:f>
          </x14:formula1>
          <xm:sqref>A2:A27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C47BB-651B-4B34-A891-339B6905137F}">
  <sheetPr filterMode="1"/>
  <dimension ref="A1:O42"/>
  <sheetViews>
    <sheetView workbookViewId="0">
      <selection activeCell="R24" sqref="R24"/>
    </sheetView>
  </sheetViews>
  <sheetFormatPr defaultRowHeight="15" x14ac:dyDescent="0.25"/>
  <cols>
    <col min="1" max="2" width="9.140625" style="7"/>
    <col min="3" max="3" width="35" style="6" customWidth="1"/>
    <col min="4" max="4" width="15.85546875" style="7" bestFit="1" customWidth="1"/>
    <col min="5" max="6" width="7" style="6" customWidth="1"/>
    <col min="7" max="14" width="7" style="1" customWidth="1"/>
    <col min="15" max="15" width="7" customWidth="1"/>
  </cols>
  <sheetData>
    <row r="1" spans="1:15" ht="87.75" x14ac:dyDescent="0.25">
      <c r="A1" s="4" t="s">
        <v>16</v>
      </c>
      <c r="B1" s="4" t="s">
        <v>1</v>
      </c>
      <c r="C1" s="4" t="s">
        <v>17</v>
      </c>
      <c r="D1" s="4" t="s">
        <v>23</v>
      </c>
      <c r="E1" s="8" t="s">
        <v>18</v>
      </c>
      <c r="F1" s="8" t="s">
        <v>26</v>
      </c>
      <c r="G1" s="8" t="s">
        <v>19</v>
      </c>
      <c r="H1" s="8" t="s">
        <v>26</v>
      </c>
      <c r="I1" s="8" t="s">
        <v>20</v>
      </c>
      <c r="J1" s="8" t="s">
        <v>26</v>
      </c>
      <c r="K1" s="8" t="s">
        <v>38</v>
      </c>
      <c r="L1" s="8" t="s">
        <v>26</v>
      </c>
      <c r="M1" s="8" t="s">
        <v>21</v>
      </c>
      <c r="N1" s="8" t="s">
        <v>26</v>
      </c>
      <c r="O1" s="8" t="s">
        <v>22</v>
      </c>
    </row>
    <row r="2" spans="1:15" hidden="1" x14ac:dyDescent="0.25">
      <c r="A2" s="9" t="s">
        <v>11</v>
      </c>
      <c r="B2" s="9">
        <v>386</v>
      </c>
      <c r="C2" s="10" t="s">
        <v>94</v>
      </c>
      <c r="D2" s="9">
        <v>29664891</v>
      </c>
      <c r="E2" s="19">
        <f>IFERROR(VLOOKUP(B2,BFK!A:B,2,FALSE),"Nav")</f>
        <v>44</v>
      </c>
      <c r="F2" s="19">
        <v>3</v>
      </c>
      <c r="G2" s="20">
        <f>IFERROR(VLOOKUP(B2,'Karate skola'!A:B,2,FALSE),"Nav")</f>
        <v>51</v>
      </c>
      <c r="H2" s="20">
        <v>5</v>
      </c>
      <c r="I2" s="17">
        <f>IF(A2="Z2",IFERROR(VLOOKUP(B2,Boulings!A:B,2,FALSE),"Nav"),0)</f>
        <v>7</v>
      </c>
      <c r="J2" s="17">
        <v>1</v>
      </c>
      <c r="K2" s="20" t="str">
        <f>IFERROR(VLOOKUP(B2,'Alta Yoga'!A:B,2,FALSE),"Nav")</f>
        <v>Nav</v>
      </c>
      <c r="L2" s="20"/>
      <c r="M2" s="15">
        <f>IF(A2="M2",IFERROR(VLOOKUP(B2,'Mantu mednieks'!A:B,2,FALSE),"Nav"),0)</f>
        <v>0</v>
      </c>
      <c r="N2" s="15"/>
      <c r="O2" s="5">
        <f>F2+H2+J2+L2+N2</f>
        <v>9</v>
      </c>
    </row>
    <row r="3" spans="1:15" hidden="1" x14ac:dyDescent="0.25">
      <c r="A3" s="9" t="s">
        <v>11</v>
      </c>
      <c r="B3" s="9">
        <v>470</v>
      </c>
      <c r="C3" s="10" t="s">
        <v>82</v>
      </c>
      <c r="D3" s="9">
        <v>29127282</v>
      </c>
      <c r="E3" s="19">
        <f>IFERROR(VLOOKUP(B3,BFK!A:B,2,FALSE),"Nav")</f>
        <v>45</v>
      </c>
      <c r="F3" s="19">
        <v>4</v>
      </c>
      <c r="G3" s="20">
        <f>IFERROR(VLOOKUP(B3,'Karate skola'!A:B,2,FALSE),"Nav")</f>
        <v>60</v>
      </c>
      <c r="H3" s="20">
        <v>3</v>
      </c>
      <c r="I3" s="17">
        <f>IF(A3="Z2",IFERROR(VLOOKUP(B3,Boulings!A:B,2,FALSE),"Nav"),0)</f>
        <v>6</v>
      </c>
      <c r="J3" s="17">
        <v>2</v>
      </c>
      <c r="K3" s="20" t="str">
        <f>IFERROR(VLOOKUP(B3,'Alta Yoga'!A:B,2,FALSE),"Nav")</f>
        <v>Nav</v>
      </c>
      <c r="L3" s="20"/>
      <c r="M3" s="15">
        <f>IF(A3="M2",IFERROR(VLOOKUP(B3,'Mantu mednieks'!A:B,2,FALSE),"Nav"),0)</f>
        <v>0</v>
      </c>
      <c r="N3" s="15"/>
      <c r="O3" s="5">
        <f>F3+H3+J3+L3+N3</f>
        <v>9</v>
      </c>
    </row>
    <row r="4" spans="1:15" hidden="1" x14ac:dyDescent="0.25">
      <c r="A4" s="9" t="s">
        <v>11</v>
      </c>
      <c r="B4" s="9">
        <v>362</v>
      </c>
      <c r="C4" s="10" t="s">
        <v>96</v>
      </c>
      <c r="D4" s="9">
        <v>24559566</v>
      </c>
      <c r="E4" s="19">
        <f>IFERROR(VLOOKUP(B4,BFK!A:B,2,FALSE),"Nav")</f>
        <v>46</v>
      </c>
      <c r="F4" s="19">
        <v>5</v>
      </c>
      <c r="G4" s="20">
        <f>IFERROR(VLOOKUP(B4,'Karate skola'!A:B,2,FALSE),"Nav")</f>
        <v>52</v>
      </c>
      <c r="H4" s="20">
        <v>4</v>
      </c>
      <c r="I4" s="17">
        <f>IF(A4="Z2",IFERROR(VLOOKUP(B4,Boulings!A:B,2,FALSE),"Nav"),0)</f>
        <v>7</v>
      </c>
      <c r="J4" s="17">
        <v>1</v>
      </c>
      <c r="K4" s="20" t="str">
        <f>IFERROR(VLOOKUP(B4,'Alta Yoga'!A:B,2,FALSE),"Nav")</f>
        <v>Nav</v>
      </c>
      <c r="L4" s="20"/>
      <c r="M4" s="15">
        <f>IF(A4="M2",IFERROR(VLOOKUP(B4,'Mantu mednieks'!A:B,2,FALSE),"Nav"),0)</f>
        <v>0</v>
      </c>
      <c r="N4" s="15"/>
      <c r="O4" s="5">
        <f>F4+H4+J4+L4+N4</f>
        <v>10</v>
      </c>
    </row>
    <row r="5" spans="1:15" hidden="1" x14ac:dyDescent="0.25">
      <c r="A5" s="9" t="s">
        <v>11</v>
      </c>
      <c r="B5" s="9">
        <v>432</v>
      </c>
      <c r="C5" s="10" t="s">
        <v>89</v>
      </c>
      <c r="D5" s="9">
        <v>28922831</v>
      </c>
      <c r="E5" s="19">
        <f>IFERROR(VLOOKUP(B5,BFK!A:B,2,FALSE),"Nav")</f>
        <v>43</v>
      </c>
      <c r="F5" s="19">
        <v>2</v>
      </c>
      <c r="G5" s="20">
        <f>IFERROR(VLOOKUP(B5,'Karate skola'!A:B,2,FALSE),"Nav")</f>
        <v>50</v>
      </c>
      <c r="H5" s="20">
        <v>6</v>
      </c>
      <c r="I5" s="17">
        <f>IF(A5="Z2",IFERROR(VLOOKUP(B5,Boulings!A:B,2,FALSE),"Nav"),0)</f>
        <v>6</v>
      </c>
      <c r="J5" s="17">
        <v>2</v>
      </c>
      <c r="K5" s="20" t="str">
        <f>IFERROR(VLOOKUP(B5,'Alta Yoga'!A:B,2,FALSE),"Nav")</f>
        <v>Nav</v>
      </c>
      <c r="L5" s="20"/>
      <c r="M5" s="15">
        <f>IF(A5="M2",IFERROR(VLOOKUP(B5,'Mantu mednieks'!A:B,2,FALSE),"Nav"),0)</f>
        <v>0</v>
      </c>
      <c r="N5" s="15"/>
      <c r="O5" s="5">
        <f>F5+H5+J5+L5+N5</f>
        <v>10</v>
      </c>
    </row>
    <row r="6" spans="1:15" x14ac:dyDescent="0.25">
      <c r="A6" s="9" t="s">
        <v>5</v>
      </c>
      <c r="B6" s="9">
        <v>474</v>
      </c>
      <c r="C6" s="10" t="s">
        <v>97</v>
      </c>
      <c r="D6" s="9">
        <v>27001484</v>
      </c>
      <c r="E6" s="19">
        <f>IFERROR(VLOOKUP(B6,BFK!A:B,2,FALSE),"Nav")</f>
        <v>0.1</v>
      </c>
      <c r="F6" s="19">
        <v>1</v>
      </c>
      <c r="G6" s="20">
        <f>IFERROR(VLOOKUP(B6,'Karate skola'!A:B,2,FALSE),"Nav")</f>
        <v>100</v>
      </c>
      <c r="H6" s="20">
        <v>3</v>
      </c>
      <c r="I6" s="17">
        <f>IF(A6="Z2",IFERROR(VLOOKUP(B6,Boulings!A:B,2,FALSE),"Nav"),0)</f>
        <v>0</v>
      </c>
      <c r="J6" s="17"/>
      <c r="K6" s="20" t="str">
        <f>IFERROR(VLOOKUP(B6,'Alta Yoga'!A:B,2,FALSE),"Nav")</f>
        <v>Nav</v>
      </c>
      <c r="L6" s="20"/>
      <c r="M6" s="15">
        <f>IF(A6="M2",IFERROR(VLOOKUP(B6,'Mantu mednieks'!A:B,2,FALSE),"Nav"),0)</f>
        <v>18.25</v>
      </c>
      <c r="N6" s="15">
        <v>3</v>
      </c>
      <c r="O6" s="5">
        <f>F6+H6+J6+L6+N6</f>
        <v>7</v>
      </c>
    </row>
    <row r="7" spans="1:15" hidden="1" x14ac:dyDescent="0.25">
      <c r="A7" s="9" t="s">
        <v>11</v>
      </c>
      <c r="B7" s="9">
        <v>390</v>
      </c>
      <c r="C7" s="10" t="s">
        <v>93</v>
      </c>
      <c r="D7" s="9">
        <v>23777601</v>
      </c>
      <c r="E7" s="19">
        <f>IFERROR(VLOOKUP(B7,BFK!A:B,2,FALSE),"Nav")</f>
        <v>50</v>
      </c>
      <c r="F7" s="19">
        <v>8</v>
      </c>
      <c r="G7" s="20">
        <f>IFERROR(VLOOKUP(B7,'Karate skola'!A:B,2,FALSE),"Nav")</f>
        <v>63</v>
      </c>
      <c r="H7" s="20">
        <v>2</v>
      </c>
      <c r="I7" s="17">
        <f>IF(A7="Z2",IFERROR(VLOOKUP(B7,Boulings!A:B,2,FALSE),"Nav"),0)</f>
        <v>6</v>
      </c>
      <c r="J7" s="17">
        <v>2</v>
      </c>
      <c r="K7" s="20" t="str">
        <f>IFERROR(VLOOKUP(B7,'Alta Yoga'!A:B,2,FALSE),"Nav")</f>
        <v>Nav</v>
      </c>
      <c r="L7" s="20"/>
      <c r="M7" s="15">
        <f>IF(A7="M2",IFERROR(VLOOKUP(B7,'Mantu mednieks'!A:B,2,FALSE),"Nav"),0)</f>
        <v>0</v>
      </c>
      <c r="N7" s="15"/>
      <c r="O7" s="5">
        <f>F7+H7+J7+L7+N7</f>
        <v>12</v>
      </c>
    </row>
    <row r="8" spans="1:15" hidden="1" x14ac:dyDescent="0.25">
      <c r="A8" s="9" t="s">
        <v>11</v>
      </c>
      <c r="B8" s="9">
        <v>398</v>
      </c>
      <c r="C8" s="10" t="s">
        <v>91</v>
      </c>
      <c r="D8" s="9">
        <v>25505728</v>
      </c>
      <c r="E8" s="19">
        <f>IFERROR(VLOOKUP(B8,BFK!A:B,2,FALSE),"Nav")</f>
        <v>42</v>
      </c>
      <c r="F8" s="19">
        <v>1</v>
      </c>
      <c r="G8" s="20">
        <f>IFERROR(VLOOKUP(B8,'Karate skola'!A:B,2,FALSE),"Nav")</f>
        <v>24</v>
      </c>
      <c r="H8" s="20">
        <v>9</v>
      </c>
      <c r="I8" s="17">
        <f>IF(A8="Z2",IFERROR(VLOOKUP(B8,Boulings!A:B,2,FALSE),"Nav"),0)</f>
        <v>6</v>
      </c>
      <c r="J8" s="17">
        <v>2</v>
      </c>
      <c r="K8" s="20" t="str">
        <f>IFERROR(VLOOKUP(B8,'Alta Yoga'!A:B,2,FALSE),"Nav")</f>
        <v>Nav</v>
      </c>
      <c r="L8" s="20"/>
      <c r="M8" s="15">
        <f>IF(A8="M2",IFERROR(VLOOKUP(B8,'Mantu mednieks'!A:B,2,FALSE),"Nav"),0)</f>
        <v>0</v>
      </c>
      <c r="N8" s="15"/>
      <c r="O8" s="5">
        <f>F8+H8+J8+L8+N8</f>
        <v>12</v>
      </c>
    </row>
    <row r="9" spans="1:15" hidden="1" x14ac:dyDescent="0.25">
      <c r="A9" s="9" t="s">
        <v>11</v>
      </c>
      <c r="B9" s="9">
        <v>394</v>
      </c>
      <c r="C9" s="10" t="s">
        <v>92</v>
      </c>
      <c r="D9" s="9">
        <v>29408267</v>
      </c>
      <c r="E9" s="19">
        <f>IFERROR(VLOOKUP(B9,BFK!A:B,2,FALSE),"Nav")</f>
        <v>50</v>
      </c>
      <c r="F9" s="19">
        <v>8</v>
      </c>
      <c r="G9" s="20">
        <f>IFERROR(VLOOKUP(B9,'Karate skola'!A:B,2,FALSE),"Nav")</f>
        <v>75</v>
      </c>
      <c r="H9" s="20">
        <v>1</v>
      </c>
      <c r="I9" s="17">
        <f>IF(A9="Z2",IFERROR(VLOOKUP(B9,Boulings!A:B,2,FALSE),"Nav"),0)</f>
        <v>5</v>
      </c>
      <c r="J9" s="17">
        <v>3</v>
      </c>
      <c r="K9" s="20" t="str">
        <f>IFERROR(VLOOKUP(B9,'Alta Yoga'!A:B,2,FALSE),"Nav")</f>
        <v>Nav</v>
      </c>
      <c r="L9" s="20"/>
      <c r="M9" s="15">
        <f>IF(A9="M2",IFERROR(VLOOKUP(B9,'Mantu mednieks'!A:B,2,FALSE),"Nav"),0)</f>
        <v>0</v>
      </c>
      <c r="N9" s="15"/>
      <c r="O9" s="5">
        <f>F9+H9+J9+L9+N9</f>
        <v>12</v>
      </c>
    </row>
    <row r="10" spans="1:15" hidden="1" x14ac:dyDescent="0.25">
      <c r="A10" s="9" t="s">
        <v>11</v>
      </c>
      <c r="B10" s="9">
        <v>440</v>
      </c>
      <c r="C10" s="10" t="s">
        <v>87</v>
      </c>
      <c r="D10" s="9">
        <v>28275961</v>
      </c>
      <c r="E10" s="19">
        <f>IFERROR(VLOOKUP(B10,BFK!A:B,2,FALSE),"Nav")</f>
        <v>43</v>
      </c>
      <c r="F10" s="19">
        <v>2</v>
      </c>
      <c r="G10" s="20">
        <f>IFERROR(VLOOKUP(B10,'Karate skola'!A:B,2,FALSE),"Nav")</f>
        <v>42</v>
      </c>
      <c r="H10" s="20">
        <v>8</v>
      </c>
      <c r="I10" s="17">
        <f>IF(A10="Z2",IFERROR(VLOOKUP(B10,Boulings!A:B,2,FALSE),"Nav"),0)</f>
        <v>5</v>
      </c>
      <c r="J10" s="17">
        <v>3</v>
      </c>
      <c r="K10" s="20" t="str">
        <f>IFERROR(VLOOKUP(B10,'Alta Yoga'!A:B,2,FALSE),"Nav")</f>
        <v>Nav</v>
      </c>
      <c r="L10" s="20"/>
      <c r="M10" s="15">
        <f>IF(A10="M2",IFERROR(VLOOKUP(B10,'Mantu mednieks'!A:B,2,FALSE),"Nav"),0)</f>
        <v>0</v>
      </c>
      <c r="N10" s="15"/>
      <c r="O10" s="5">
        <f>F10+H10+J10+L10+N10</f>
        <v>13</v>
      </c>
    </row>
    <row r="11" spans="1:15" hidden="1" x14ac:dyDescent="0.25">
      <c r="A11" s="9" t="s">
        <v>11</v>
      </c>
      <c r="B11" s="9">
        <v>466</v>
      </c>
      <c r="C11" s="10" t="s">
        <v>83</v>
      </c>
      <c r="D11" s="9">
        <v>26367070</v>
      </c>
      <c r="E11" s="19">
        <f>IFERROR(VLOOKUP(B11,BFK!A:B,2,FALSE),"Nav")</f>
        <v>47</v>
      </c>
      <c r="F11" s="19">
        <v>6</v>
      </c>
      <c r="G11" s="20">
        <f>IFERROR(VLOOKUP(B11,'Karate skola'!A:B,2,FALSE),"Nav")</f>
        <v>50</v>
      </c>
      <c r="H11" s="20">
        <v>6</v>
      </c>
      <c r="I11" s="17">
        <f>IF(A11="Z2",IFERROR(VLOOKUP(B11,Boulings!A:B,2,FALSE),"Nav"),0)</f>
        <v>6</v>
      </c>
      <c r="J11" s="17">
        <v>2</v>
      </c>
      <c r="K11" s="20" t="str">
        <f>IFERROR(VLOOKUP(B11,'Alta Yoga'!A:B,2,FALSE),"Nav")</f>
        <v>Nav</v>
      </c>
      <c r="L11" s="20"/>
      <c r="M11" s="15">
        <f>IF(A11="M2",IFERROR(VLOOKUP(B11,'Mantu mednieks'!A:B,2,FALSE),"Nav"),0)</f>
        <v>0</v>
      </c>
      <c r="N11" s="15"/>
      <c r="O11" s="5">
        <f>F11+H11+J11+L11+N11</f>
        <v>14</v>
      </c>
    </row>
    <row r="12" spans="1:15" hidden="1" x14ac:dyDescent="0.25">
      <c r="A12" s="9" t="s">
        <v>11</v>
      </c>
      <c r="B12" s="9">
        <v>462</v>
      </c>
      <c r="C12" s="10" t="s">
        <v>84</v>
      </c>
      <c r="D12" s="9">
        <v>29654499</v>
      </c>
      <c r="E12" s="19">
        <f>IFERROR(VLOOKUP(B12,BFK!A:B,2,FALSE),"Nav")</f>
        <v>50</v>
      </c>
      <c r="F12" s="19">
        <v>8</v>
      </c>
      <c r="G12" s="20">
        <f>IFERROR(VLOOKUP(B12,'Karate skola'!A:B,2,FALSE),"Nav")</f>
        <v>75</v>
      </c>
      <c r="H12" s="20">
        <v>1</v>
      </c>
      <c r="I12" s="17" t="str">
        <f>IF(A12="Z2",IFERROR(VLOOKUP(B12,Boulings!A:B,2,FALSE),"Nav"),0)</f>
        <v>Nav</v>
      </c>
      <c r="J12" s="17">
        <v>6</v>
      </c>
      <c r="K12" s="20" t="str">
        <f>IFERROR(VLOOKUP(B12,'Alta Yoga'!A:B,2,FALSE),"Nav")</f>
        <v>Nav</v>
      </c>
      <c r="L12" s="20"/>
      <c r="M12" s="15">
        <f>IF(A12="M2",IFERROR(VLOOKUP(B12,'Mantu mednieks'!A:B,2,FALSE),"Nav"),0)</f>
        <v>0</v>
      </c>
      <c r="N12" s="15"/>
      <c r="O12" s="5">
        <f>F12+H12+J12+L12+N12</f>
        <v>15</v>
      </c>
    </row>
    <row r="13" spans="1:15" hidden="1" x14ac:dyDescent="0.25">
      <c r="A13" s="9" t="s">
        <v>11</v>
      </c>
      <c r="B13" s="9">
        <v>436</v>
      </c>
      <c r="C13" s="10" t="s">
        <v>88</v>
      </c>
      <c r="D13" s="9">
        <v>22086435</v>
      </c>
      <c r="E13" s="19">
        <f>IFERROR(VLOOKUP(B13,BFK!A:B,2,FALSE),"Nav")</f>
        <v>49</v>
      </c>
      <c r="F13" s="19">
        <v>7</v>
      </c>
      <c r="G13" s="20">
        <f>IFERROR(VLOOKUP(B13,'Karate skola'!A:B,2,FALSE),"Nav")</f>
        <v>49</v>
      </c>
      <c r="H13" s="20">
        <v>7</v>
      </c>
      <c r="I13" s="17">
        <f>IF(A13="Z2",IFERROR(VLOOKUP(B13,Boulings!A:B,2,FALSE),"Nav"),0)</f>
        <v>7</v>
      </c>
      <c r="J13" s="17">
        <v>1</v>
      </c>
      <c r="K13" s="20" t="str">
        <f>IFERROR(VLOOKUP(B13,'Alta Yoga'!A:B,2,FALSE),"Nav")</f>
        <v>Nav</v>
      </c>
      <c r="L13" s="20"/>
      <c r="M13" s="15">
        <f>IF(A13="M2",IFERROR(VLOOKUP(B13,'Mantu mednieks'!A:B,2,FALSE),"Nav"),0)</f>
        <v>0</v>
      </c>
      <c r="N13" s="15"/>
      <c r="O13" s="5">
        <f>F13+H13+J13+L13+N13</f>
        <v>15</v>
      </c>
    </row>
    <row r="14" spans="1:15" hidden="1" x14ac:dyDescent="0.25">
      <c r="A14" s="9" t="s">
        <v>11</v>
      </c>
      <c r="B14" s="9">
        <v>420</v>
      </c>
      <c r="C14" s="10" t="s">
        <v>90</v>
      </c>
      <c r="D14" s="9">
        <v>20023614</v>
      </c>
      <c r="E14" s="19">
        <f>IFERROR(VLOOKUP(B14,BFK!A:B,2,FALSE),"Nav")</f>
        <v>45</v>
      </c>
      <c r="F14" s="19">
        <v>4</v>
      </c>
      <c r="G14" s="20">
        <f>IFERROR(VLOOKUP(B14,'Karate skola'!A:B,2,FALSE),"Nav")</f>
        <v>42</v>
      </c>
      <c r="H14" s="20">
        <v>8</v>
      </c>
      <c r="I14" s="17">
        <f>IF(A14="Z2",IFERROR(VLOOKUP(B14,Boulings!A:B,2,FALSE),"Nav"),0)</f>
        <v>3</v>
      </c>
      <c r="J14" s="17">
        <v>4</v>
      </c>
      <c r="K14" s="20" t="str">
        <f>IFERROR(VLOOKUP(B14,'Alta Yoga'!A:B,2,FALSE),"Nav")</f>
        <v>Nav</v>
      </c>
      <c r="L14" s="20"/>
      <c r="M14" s="15">
        <f>IF(A14="M2",IFERROR(VLOOKUP(B14,'Mantu mednieks'!A:B,2,FALSE),"Nav"),0)</f>
        <v>0</v>
      </c>
      <c r="N14" s="15"/>
      <c r="O14" s="5">
        <f>F14+H14+J14+L14+N14</f>
        <v>16</v>
      </c>
    </row>
    <row r="15" spans="1:15" hidden="1" x14ac:dyDescent="0.25">
      <c r="A15" s="9" t="s">
        <v>11</v>
      </c>
      <c r="B15" s="9">
        <v>374</v>
      </c>
      <c r="C15" s="10" t="s">
        <v>95</v>
      </c>
      <c r="D15" s="9">
        <v>27166051</v>
      </c>
      <c r="E15" s="19">
        <f>IFERROR(VLOOKUP(B15,BFK!A:B,2,FALSE),"Nav")</f>
        <v>45</v>
      </c>
      <c r="F15" s="19">
        <v>4</v>
      </c>
      <c r="G15" s="20">
        <f>IFERROR(VLOOKUP(B15,'Karate skola'!A:B,2,FALSE),"Nav")</f>
        <v>23</v>
      </c>
      <c r="H15" s="20">
        <v>10</v>
      </c>
      <c r="I15" s="17">
        <f>IF(A15="Z2",IFERROR(VLOOKUP(B15,Boulings!A:B,2,FALSE),"Nav"),0)</f>
        <v>2</v>
      </c>
      <c r="J15" s="17">
        <v>5</v>
      </c>
      <c r="K15" s="20" t="str">
        <f>IFERROR(VLOOKUP(B15,'Alta Yoga'!A:B,2,FALSE),"Nav")</f>
        <v>Nav</v>
      </c>
      <c r="L15" s="20"/>
      <c r="M15" s="15">
        <f>IF(A15="M2",IFERROR(VLOOKUP(B15,'Mantu mednieks'!A:B,2,FALSE),"Nav"),0)</f>
        <v>0</v>
      </c>
      <c r="N15" s="15"/>
      <c r="O15" s="5">
        <f>F15+H15+J15+L15+N15</f>
        <v>19</v>
      </c>
    </row>
    <row r="16" spans="1:15" hidden="1" x14ac:dyDescent="0.25">
      <c r="A16" s="9" t="s">
        <v>11</v>
      </c>
      <c r="B16" s="9">
        <v>444</v>
      </c>
      <c r="C16" s="10" t="s">
        <v>85</v>
      </c>
      <c r="D16" s="9">
        <v>29676108</v>
      </c>
      <c r="E16" s="19">
        <f>IFERROR(VLOOKUP(B16,BFK!A:B,2,FALSE),"Nav")</f>
        <v>49</v>
      </c>
      <c r="F16" s="19">
        <v>7</v>
      </c>
      <c r="G16" s="20">
        <f>IFERROR(VLOOKUP(B16,'Karate skola'!A:B,2,FALSE),"Nav")</f>
        <v>10</v>
      </c>
      <c r="H16" s="20">
        <v>11</v>
      </c>
      <c r="I16" s="17">
        <f>IF(A16="Z2",IFERROR(VLOOKUP(B16,Boulings!A:B,2,FALSE),"Nav"),0)</f>
        <v>2</v>
      </c>
      <c r="J16" s="17">
        <v>5</v>
      </c>
      <c r="K16" s="20" t="str">
        <f>IFERROR(VLOOKUP(B16,'Alta Yoga'!A:B,2,FALSE),"Nav")</f>
        <v>Nav</v>
      </c>
      <c r="L16" s="20"/>
      <c r="M16" s="15">
        <f>IF(A16="M2",IFERROR(VLOOKUP(B16,'Mantu mednieks'!A:B,2,FALSE),"Nav"),0)</f>
        <v>0</v>
      </c>
      <c r="N16" s="15"/>
      <c r="O16" s="5">
        <f>F16+H16+J16+L16+N16</f>
        <v>23</v>
      </c>
    </row>
    <row r="17" spans="1:15" x14ac:dyDescent="0.25">
      <c r="A17" s="9" t="s">
        <v>5</v>
      </c>
      <c r="B17" s="9">
        <v>448</v>
      </c>
      <c r="C17" s="10" t="s">
        <v>86</v>
      </c>
      <c r="D17" s="9">
        <v>26605844</v>
      </c>
      <c r="E17" s="19">
        <f>IFERROR(VLOOKUP(B17,BFK!A:B,2,FALSE),"Nav")</f>
        <v>0.1</v>
      </c>
      <c r="F17" s="19">
        <v>1</v>
      </c>
      <c r="G17" s="20">
        <f>IFERROR(VLOOKUP(B17,'Karate skola'!A:B,2,FALSE),"Nav")</f>
        <v>118</v>
      </c>
      <c r="H17" s="20">
        <v>2</v>
      </c>
      <c r="I17" s="17">
        <f>IF(A17="Z2",IFERROR(VLOOKUP(B17,Boulings!A:B,2,FALSE),"Nav"),0)</f>
        <v>0</v>
      </c>
      <c r="J17" s="17"/>
      <c r="K17" s="20" t="str">
        <f>IFERROR(VLOOKUP(B17,'Alta Yoga'!A:B,2,FALSE),"Nav")</f>
        <v>Nav</v>
      </c>
      <c r="L17" s="20"/>
      <c r="M17" s="15">
        <f>IF(A17="M2",IFERROR(VLOOKUP(B17,'Mantu mednieks'!A:B,2,FALSE),"Nav"),0)</f>
        <v>21.55</v>
      </c>
      <c r="N17" s="15">
        <v>4</v>
      </c>
      <c r="O17" s="5">
        <f>F17+H17+J17+L17+N17</f>
        <v>7</v>
      </c>
    </row>
    <row r="18" spans="1:15" x14ac:dyDescent="0.25">
      <c r="A18" s="9" t="s">
        <v>5</v>
      </c>
      <c r="B18" s="9">
        <v>408</v>
      </c>
      <c r="C18" s="10" t="s">
        <v>104</v>
      </c>
      <c r="D18" s="9">
        <v>29166769</v>
      </c>
      <c r="E18" s="19">
        <f>IFERROR(VLOOKUP(B18,BFK!A:B,2,FALSE),"Nav")</f>
        <v>0.1</v>
      </c>
      <c r="F18" s="19">
        <v>1</v>
      </c>
      <c r="G18" s="20">
        <f>IFERROR(VLOOKUP(B18,'Karate skola'!A:B,2,FALSE),"Nav")</f>
        <v>125</v>
      </c>
      <c r="H18" s="20">
        <v>1</v>
      </c>
      <c r="I18" s="17">
        <f>IF(A18="Z2",IFERROR(VLOOKUP(B18,Boulings!A:B,2,FALSE),"Nav"),0)</f>
        <v>0</v>
      </c>
      <c r="J18" s="17"/>
      <c r="K18" s="20" t="str">
        <f>IFERROR(VLOOKUP(B18,'Alta Yoga'!A:B,2,FALSE),"Nav")</f>
        <v>Nav</v>
      </c>
      <c r="L18" s="20"/>
      <c r="M18" s="15">
        <f>IF(A18="M2",IFERROR(VLOOKUP(B18,'Mantu mednieks'!A:B,2,FALSE),"Nav"),0)</f>
        <v>25.33</v>
      </c>
      <c r="N18" s="15">
        <v>6</v>
      </c>
      <c r="O18" s="5">
        <f>F18+H18+J18+L18+N18</f>
        <v>8</v>
      </c>
    </row>
    <row r="19" spans="1:15" x14ac:dyDescent="0.25">
      <c r="A19" s="9" t="s">
        <v>5</v>
      </c>
      <c r="B19" s="9">
        <v>404</v>
      </c>
      <c r="C19" s="10" t="s">
        <v>105</v>
      </c>
      <c r="D19" s="9">
        <v>22193185</v>
      </c>
      <c r="E19" s="19">
        <f>IFERROR(VLOOKUP(B19,BFK!A:B,2,FALSE),"Nav")</f>
        <v>0.1</v>
      </c>
      <c r="F19" s="19">
        <v>1</v>
      </c>
      <c r="G19" s="20">
        <f>IFERROR(VLOOKUP(B19,'Karate skola'!A:B,2,FALSE),"Nav")</f>
        <v>41</v>
      </c>
      <c r="H19" s="20">
        <v>7</v>
      </c>
      <c r="I19" s="17">
        <f>IF(A19="Z2",IFERROR(VLOOKUP(B19,Boulings!A:B,2,FALSE),"Nav"),0)</f>
        <v>0</v>
      </c>
      <c r="J19" s="17"/>
      <c r="K19" s="20" t="str">
        <f>IFERROR(VLOOKUP(B19,'Alta Yoga'!A:B,2,FALSE),"Nav")</f>
        <v>Nav</v>
      </c>
      <c r="L19" s="20"/>
      <c r="M19" s="15">
        <f>IF(A19="M2",IFERROR(VLOOKUP(B19,'Mantu mednieks'!A:B,2,FALSE),"Nav"),0)</f>
        <v>16.3</v>
      </c>
      <c r="N19" s="15">
        <v>1</v>
      </c>
      <c r="O19" s="5">
        <f>F19+H19+J19+L19+N19</f>
        <v>9</v>
      </c>
    </row>
    <row r="20" spans="1:15" x14ac:dyDescent="0.25">
      <c r="A20" s="9" t="s">
        <v>5</v>
      </c>
      <c r="B20" s="9">
        <v>428</v>
      </c>
      <c r="C20" s="10" t="s">
        <v>100</v>
      </c>
      <c r="D20" s="9">
        <v>20027675</v>
      </c>
      <c r="E20" s="19">
        <f>IFERROR(VLOOKUP(B20,BFK!A:B,2,FALSE),"Nav")</f>
        <v>0.1</v>
      </c>
      <c r="F20" s="19">
        <v>1</v>
      </c>
      <c r="G20" s="20">
        <f>IFERROR(VLOOKUP(B20,'Karate skola'!A:B,2,FALSE),"Nav")</f>
        <v>62</v>
      </c>
      <c r="H20" s="20">
        <v>6</v>
      </c>
      <c r="I20" s="17">
        <f>IF(A20="Z2",IFERROR(VLOOKUP(B20,Boulings!A:B,2,FALSE),"Nav"),0)</f>
        <v>0</v>
      </c>
      <c r="J20" s="17"/>
      <c r="K20" s="20" t="str">
        <f>IFERROR(VLOOKUP(B20,'Alta Yoga'!A:B,2,FALSE),"Nav")</f>
        <v>Nav</v>
      </c>
      <c r="L20" s="20"/>
      <c r="M20" s="15">
        <f>IF(A20="M2",IFERROR(VLOOKUP(B20,'Mantu mednieks'!A:B,2,FALSE),"Nav"),0)</f>
        <v>17.66</v>
      </c>
      <c r="N20" s="15">
        <v>2</v>
      </c>
      <c r="O20" s="5">
        <f>F20+H20+J20+L20+N20</f>
        <v>9</v>
      </c>
    </row>
    <row r="21" spans="1:15" x14ac:dyDescent="0.25">
      <c r="A21" s="9" t="s">
        <v>5</v>
      </c>
      <c r="B21" s="9">
        <v>416</v>
      </c>
      <c r="C21" s="10" t="s">
        <v>103</v>
      </c>
      <c r="D21" s="9">
        <v>25505728</v>
      </c>
      <c r="E21" s="19">
        <f>IFERROR(VLOOKUP(B21,BFK!A:B,2,FALSE),"Nav")</f>
        <v>0.1</v>
      </c>
      <c r="F21" s="19">
        <v>1</v>
      </c>
      <c r="G21" s="20">
        <f>IFERROR(VLOOKUP(B21,'Karate skola'!A:B,2,FALSE),"Nav")</f>
        <v>83</v>
      </c>
      <c r="H21" s="20">
        <v>5</v>
      </c>
      <c r="I21" s="17">
        <f>IF(A21="Z2",IFERROR(VLOOKUP(B21,Boulings!A:B,2,FALSE),"Nav"),0)</f>
        <v>0</v>
      </c>
      <c r="J21" s="17"/>
      <c r="K21" s="20" t="str">
        <f>IFERROR(VLOOKUP(B21,'Alta Yoga'!A:B,2,FALSE),"Nav")</f>
        <v>Nav</v>
      </c>
      <c r="L21" s="20"/>
      <c r="M21" s="15">
        <f>IF(A21="M2",IFERROR(VLOOKUP(B21,'Mantu mednieks'!A:B,2,FALSE),"Nav"),0)</f>
        <v>24.25</v>
      </c>
      <c r="N21" s="15">
        <v>5</v>
      </c>
      <c r="O21" s="5">
        <f>F21+H21+J21+L21+N21</f>
        <v>11</v>
      </c>
    </row>
    <row r="22" spans="1:15" x14ac:dyDescent="0.25">
      <c r="A22" s="9" t="s">
        <v>5</v>
      </c>
      <c r="B22" s="9">
        <v>348</v>
      </c>
      <c r="C22" s="10" t="s">
        <v>109</v>
      </c>
      <c r="D22" s="9">
        <v>29612343</v>
      </c>
      <c r="E22" s="19">
        <f>IFERROR(VLOOKUP(B22,BFK!A:B,2,FALSE),"Nav")</f>
        <v>0.1</v>
      </c>
      <c r="F22" s="19">
        <v>1</v>
      </c>
      <c r="G22" s="20">
        <f>IFERROR(VLOOKUP(B22,'Karate skola'!A:B,2,FALSE),"Nav")</f>
        <v>100</v>
      </c>
      <c r="H22" s="20">
        <v>3</v>
      </c>
      <c r="I22" s="17">
        <f>IF(A22="Z2",IFERROR(VLOOKUP(B22,Boulings!A:B,2,FALSE),"Nav"),0)</f>
        <v>0</v>
      </c>
      <c r="J22" s="17"/>
      <c r="K22" s="20" t="str">
        <f>IFERROR(VLOOKUP(B22,'Alta Yoga'!A:B,2,FALSE),"Nav")</f>
        <v>Nav</v>
      </c>
      <c r="L22" s="20"/>
      <c r="M22" s="15">
        <f>IF(A22="M2",IFERROR(VLOOKUP(B22,'Mantu mednieks'!A:B,2,FALSE),"Nav"),0)</f>
        <v>26.3</v>
      </c>
      <c r="N22" s="15">
        <v>8</v>
      </c>
      <c r="O22" s="5">
        <f>F22+H22+J22+L22+N22</f>
        <v>12</v>
      </c>
    </row>
    <row r="23" spans="1:15" x14ac:dyDescent="0.25">
      <c r="A23" s="9" t="s">
        <v>5</v>
      </c>
      <c r="B23" s="9">
        <v>382</v>
      </c>
      <c r="C23" s="10" t="s">
        <v>106</v>
      </c>
      <c r="D23" s="9">
        <v>22133764</v>
      </c>
      <c r="E23" s="19">
        <f>IFERROR(VLOOKUP(B23,BFK!A:B,2,FALSE),"Nav")</f>
        <v>0.1</v>
      </c>
      <c r="F23" s="19">
        <v>1</v>
      </c>
      <c r="G23" s="20">
        <f>IFERROR(VLOOKUP(B23,'Karate skola'!A:B,2,FALSE),"Nav")</f>
        <v>95</v>
      </c>
      <c r="H23" s="20">
        <v>4</v>
      </c>
      <c r="I23" s="17">
        <f>IF(A23="Z2",IFERROR(VLOOKUP(B23,Boulings!A:B,2,FALSE),"Nav"),0)</f>
        <v>0</v>
      </c>
      <c r="J23" s="17"/>
      <c r="K23" s="20" t="str">
        <f>IFERROR(VLOOKUP(B23,'Alta Yoga'!A:B,2,FALSE),"Nav")</f>
        <v>Nav</v>
      </c>
      <c r="L23" s="20"/>
      <c r="M23" s="15">
        <f>IF(A23="M2",IFERROR(VLOOKUP(B23,'Mantu mednieks'!A:B,2,FALSE),"Nav"),0)</f>
        <v>30.08</v>
      </c>
      <c r="N23" s="15">
        <v>11</v>
      </c>
      <c r="O23" s="5">
        <f>F23+H23+J23+L23+N23</f>
        <v>16</v>
      </c>
    </row>
    <row r="24" spans="1:15" x14ac:dyDescent="0.25">
      <c r="A24" s="9" t="s">
        <v>5</v>
      </c>
      <c r="B24" s="9">
        <v>454</v>
      </c>
      <c r="C24" s="10" t="s">
        <v>99</v>
      </c>
      <c r="D24" s="9">
        <v>25557576</v>
      </c>
      <c r="E24" s="19">
        <f>IFERROR(VLOOKUP(B24,BFK!A:B,2,FALSE),"Nav")</f>
        <v>0.1</v>
      </c>
      <c r="F24" s="19">
        <v>1</v>
      </c>
      <c r="G24" s="20" t="str">
        <f>IFERROR(VLOOKUP(B24,'Karate skola'!A:B,2,FALSE),"Nav")</f>
        <v>Nav</v>
      </c>
      <c r="H24" s="20">
        <v>12</v>
      </c>
      <c r="I24" s="17">
        <f>IF(A24="Z2",IFERROR(VLOOKUP(B24,Boulings!A:B,2,FALSE),"Nav"),0)</f>
        <v>0</v>
      </c>
      <c r="J24" s="17"/>
      <c r="K24" s="20" t="str">
        <f>IFERROR(VLOOKUP(B24,'Alta Yoga'!A:B,2,FALSE),"Nav")</f>
        <v>Nav</v>
      </c>
      <c r="L24" s="20"/>
      <c r="M24" s="15">
        <f>IF(A24="M2",IFERROR(VLOOKUP(B24,'Mantu mednieks'!A:B,2,FALSE),"Nav"),0)</f>
        <v>25.58</v>
      </c>
      <c r="N24" s="15">
        <v>7</v>
      </c>
      <c r="O24" s="5">
        <f>F24+H24+J24+L24+N24</f>
        <v>20</v>
      </c>
    </row>
    <row r="25" spans="1:15" x14ac:dyDescent="0.25">
      <c r="A25" s="9" t="s">
        <v>5</v>
      </c>
      <c r="B25" s="9">
        <v>412</v>
      </c>
      <c r="C25" s="10" t="s">
        <v>102</v>
      </c>
      <c r="D25" s="9">
        <v>26512618</v>
      </c>
      <c r="E25" s="19">
        <f>IFERROR(VLOOKUP(B25,BFK!A:B,2,FALSE),"Nav")</f>
        <v>0.1</v>
      </c>
      <c r="F25" s="19">
        <v>1</v>
      </c>
      <c r="G25" s="20">
        <f>IFERROR(VLOOKUP(B25,'Karate skola'!A:B,2,FALSE),"Nav")</f>
        <v>18</v>
      </c>
      <c r="H25" s="20">
        <v>10</v>
      </c>
      <c r="I25" s="17">
        <f>IF(A25="Z2",IFERROR(VLOOKUP(B25,Boulings!A:B,2,FALSE),"Nav"),0)</f>
        <v>0</v>
      </c>
      <c r="J25" s="17"/>
      <c r="K25" s="20" t="str">
        <f>IFERROR(VLOOKUP(B25,'Alta Yoga'!A:B,2,FALSE),"Nav")</f>
        <v>Nav</v>
      </c>
      <c r="L25" s="20"/>
      <c r="M25" s="15">
        <f>IF(A25="M2",IFERROR(VLOOKUP(B25,'Mantu mednieks'!A:B,2,FALSE),"Nav"),0)</f>
        <v>26.33</v>
      </c>
      <c r="N25" s="15">
        <v>9</v>
      </c>
      <c r="O25" s="5">
        <f>F25+H25+J25+L25+N25</f>
        <v>20</v>
      </c>
    </row>
    <row r="26" spans="1:15" x14ac:dyDescent="0.25">
      <c r="A26" s="9" t="s">
        <v>5</v>
      </c>
      <c r="B26" s="9">
        <v>370</v>
      </c>
      <c r="C26" s="10" t="s">
        <v>108</v>
      </c>
      <c r="D26" s="9">
        <v>22019323</v>
      </c>
      <c r="E26" s="19">
        <f>IFERROR(VLOOKUP(B26,BFK!A:B,2,FALSE),"Nav")</f>
        <v>0.1</v>
      </c>
      <c r="F26" s="19">
        <v>1</v>
      </c>
      <c r="G26" s="20">
        <f>IFERROR(VLOOKUP(B26,'Karate skola'!A:B,2,FALSE),"Nav")</f>
        <v>40</v>
      </c>
      <c r="H26" s="20">
        <v>8</v>
      </c>
      <c r="I26" s="17">
        <f>IF(A26="Z2",IFERROR(VLOOKUP(B26,Boulings!A:B,2,FALSE),"Nav"),0)</f>
        <v>0</v>
      </c>
      <c r="J26" s="17"/>
      <c r="K26" s="20" t="str">
        <f>IFERROR(VLOOKUP(B26,'Alta Yoga'!A:B,2,FALSE),"Nav")</f>
        <v>Nav</v>
      </c>
      <c r="L26" s="20"/>
      <c r="M26" s="15">
        <f>IF(A26="M2",IFERROR(VLOOKUP(B26,'Mantu mednieks'!A:B,2,FALSE),"Nav"),0)</f>
        <v>30.38</v>
      </c>
      <c r="N26" s="15">
        <v>12</v>
      </c>
      <c r="O26" s="5">
        <f>F26+H26+J26+L26+N26</f>
        <v>21</v>
      </c>
    </row>
    <row r="27" spans="1:15" x14ac:dyDescent="0.25">
      <c r="A27" s="9" t="s">
        <v>5</v>
      </c>
      <c r="B27" s="9">
        <v>424</v>
      </c>
      <c r="C27" s="10" t="s">
        <v>101</v>
      </c>
      <c r="D27" s="9">
        <v>26466915</v>
      </c>
      <c r="E27" s="19">
        <f>IFERROR(VLOOKUP(B27,BFK!A:B,2,FALSE),"Nav")</f>
        <v>0.1</v>
      </c>
      <c r="F27" s="19">
        <v>1</v>
      </c>
      <c r="G27" s="20">
        <f>IFERROR(VLOOKUP(B27,'Karate skola'!A:B,2,FALSE),"Nav")</f>
        <v>1</v>
      </c>
      <c r="H27" s="20">
        <v>11</v>
      </c>
      <c r="I27" s="17">
        <f>IF(A27="Z2",IFERROR(VLOOKUP(B27,Boulings!A:B,2,FALSE),"Nav"),0)</f>
        <v>0</v>
      </c>
      <c r="J27" s="17"/>
      <c r="K27" s="20" t="str">
        <f>IFERROR(VLOOKUP(B27,'Alta Yoga'!A:B,2,FALSE),"Nav")</f>
        <v>Nav</v>
      </c>
      <c r="L27" s="20"/>
      <c r="M27" s="15">
        <f>IF(A27="M2",IFERROR(VLOOKUP(B27,'Mantu mednieks'!A:B,2,FALSE),"Nav"),0)</f>
        <v>26.53</v>
      </c>
      <c r="N27" s="15">
        <v>10</v>
      </c>
      <c r="O27" s="5">
        <f>F27+H27+J27+L27+N27</f>
        <v>22</v>
      </c>
    </row>
    <row r="28" spans="1:15" x14ac:dyDescent="0.25">
      <c r="A28" s="9" t="s">
        <v>5</v>
      </c>
      <c r="B28" s="9">
        <v>378</v>
      </c>
      <c r="C28" s="10" t="s">
        <v>107</v>
      </c>
      <c r="D28" s="9">
        <v>22361187</v>
      </c>
      <c r="E28" s="19">
        <f>IFERROR(VLOOKUP(B28,BFK!A:B,2,FALSE),"Nav")</f>
        <v>0.1</v>
      </c>
      <c r="F28" s="19">
        <v>1</v>
      </c>
      <c r="G28" s="20">
        <f>IFERROR(VLOOKUP(B28,'Karate skola'!A:B,2,FALSE),"Nav")</f>
        <v>38</v>
      </c>
      <c r="H28" s="20">
        <v>9</v>
      </c>
      <c r="I28" s="17">
        <f>IF(A28="Z2",IFERROR(VLOOKUP(B28,Boulings!A:B,2,FALSE),"Nav"),0)</f>
        <v>0</v>
      </c>
      <c r="J28" s="17"/>
      <c r="K28" s="20" t="str">
        <f>IFERROR(VLOOKUP(B28,'Alta Yoga'!A:B,2,FALSE),"Nav")</f>
        <v>Nav</v>
      </c>
      <c r="L28" s="20"/>
      <c r="M28" s="15">
        <f>IF(A28="M2",IFERROR(VLOOKUP(B28,'Mantu mednieks'!A:B,2,FALSE),"Nav"),0)</f>
        <v>42.83</v>
      </c>
      <c r="N28" s="15">
        <v>13</v>
      </c>
      <c r="O28" s="5">
        <f>F28+H28+J28+L28+N28</f>
        <v>23</v>
      </c>
    </row>
    <row r="29" spans="1:15" x14ac:dyDescent="0.25">
      <c r="A29" s="9" t="s">
        <v>5</v>
      </c>
      <c r="B29" s="9">
        <v>458</v>
      </c>
      <c r="C29" s="10" t="s">
        <v>98</v>
      </c>
      <c r="D29" s="9">
        <v>26967578</v>
      </c>
      <c r="E29" s="19">
        <f>IFERROR(VLOOKUP(B29,BFK!A:B,2,FALSE),"Nav")</f>
        <v>0.1</v>
      </c>
      <c r="F29" s="19">
        <v>1</v>
      </c>
      <c r="G29" s="20" t="str">
        <f>IFERROR(VLOOKUP(B29,'Karate skola'!A:B,2,FALSE),"Nav")</f>
        <v>Nav</v>
      </c>
      <c r="H29" s="20">
        <v>12</v>
      </c>
      <c r="I29" s="17">
        <f>IF(A29="Z2",IFERROR(VLOOKUP(B29,Boulings!A:B,2,FALSE),"Nav"),0)</f>
        <v>0</v>
      </c>
      <c r="J29" s="17"/>
      <c r="K29" s="20" t="str">
        <f>IFERROR(VLOOKUP(B29,'Alta Yoga'!A:B,2,FALSE),"Nav")</f>
        <v>Nav</v>
      </c>
      <c r="L29" s="20"/>
      <c r="M29" s="15">
        <f>IF(A29="M2",IFERROR(VLOOKUP(B29,'Mantu mednieks'!A:B,2,FALSE),"Nav"),0)</f>
        <v>43.15</v>
      </c>
      <c r="N29" s="15">
        <v>14</v>
      </c>
      <c r="O29" s="5">
        <f>F29+H29+J29+L29+N29</f>
        <v>27</v>
      </c>
    </row>
    <row r="30" spans="1:15" x14ac:dyDescent="0.25">
      <c r="A30" s="9" t="s">
        <v>5</v>
      </c>
      <c r="B30" s="9">
        <v>366</v>
      </c>
      <c r="C30" s="10" t="s">
        <v>77</v>
      </c>
      <c r="D30" s="9">
        <v>29101187</v>
      </c>
      <c r="E30" s="19" t="str">
        <f>IFERROR(VLOOKUP(B30,BFK!A:B,2,FALSE),"Nav")</f>
        <v>Nav</v>
      </c>
      <c r="F30" s="19">
        <v>2</v>
      </c>
      <c r="G30" s="20" t="str">
        <f>IFERROR(VLOOKUP(B30,'Karate skola'!A:B,2,FALSE),"Nav")</f>
        <v>Nav</v>
      </c>
      <c r="H30" s="20">
        <v>12</v>
      </c>
      <c r="I30" s="17">
        <f>IF(A30="Z2",IFERROR(VLOOKUP(B30,Boulings!A:B,2,FALSE),"Nav"),0)</f>
        <v>0</v>
      </c>
      <c r="J30" s="17"/>
      <c r="K30" s="20" t="str">
        <f>IFERROR(VLOOKUP(B30,'Alta Yoga'!A:B,2,FALSE),"Nav")</f>
        <v>Nav</v>
      </c>
      <c r="L30" s="20"/>
      <c r="M30" s="15" t="str">
        <f>IF(A30="M2",IFERROR(VLOOKUP(B30,'Mantu mednieks'!A:B,2,FALSE),"Nav"),0)</f>
        <v>Nav</v>
      </c>
      <c r="N30" s="15">
        <v>15</v>
      </c>
      <c r="O30" s="5">
        <f>F30+H30+J30+L30+N30</f>
        <v>29</v>
      </c>
    </row>
    <row r="31" spans="1:15" hidden="1" x14ac:dyDescent="0.25">
      <c r="A31" s="9"/>
      <c r="B31" s="9"/>
      <c r="C31" s="10"/>
      <c r="D31" s="9"/>
      <c r="E31" s="19" t="str">
        <f>IFERROR(VLOOKUP(B31,BFK!A:B,2,FALSE),"Nav")</f>
        <v>Nav</v>
      </c>
      <c r="F31" s="19"/>
      <c r="G31" s="20" t="str">
        <f>IFERROR(VLOOKUP(B31,'Karate skola'!A:B,2,FALSE),"Nav")</f>
        <v>Nav</v>
      </c>
      <c r="H31" s="20"/>
      <c r="I31" s="17">
        <f>IF(A31="Z2",IFERROR(VLOOKUP(B31,Boulings!A:B,2,FALSE),"Nav"),0)</f>
        <v>0</v>
      </c>
      <c r="J31" s="17"/>
      <c r="K31" s="20" t="str">
        <f>IFERROR(VLOOKUP(B31,'Alta Yoga'!A:B,2,FALSE),"Nav")</f>
        <v>Nav</v>
      </c>
      <c r="L31" s="20"/>
      <c r="M31" s="15">
        <f>IF(A31="M2",IFERROR(VLOOKUP(B31,'Mantu mednieks'!A:B,2,FALSE),"Nav"),0)</f>
        <v>0</v>
      </c>
      <c r="N31" s="15"/>
      <c r="O31" s="5">
        <f t="shared" ref="O29:O31" si="0">F31+H31+J31+L31+N31</f>
        <v>0</v>
      </c>
    </row>
    <row r="32" spans="1:15" hidden="1" x14ac:dyDescent="0.25">
      <c r="A32" s="9"/>
      <c r="B32" s="9"/>
      <c r="C32" s="10"/>
      <c r="D32" s="9"/>
      <c r="E32" s="19" t="str">
        <f>IFERROR(VLOOKUP(B32,BFK!A:B,2,FALSE),"Nav")</f>
        <v>Nav</v>
      </c>
      <c r="F32" s="19"/>
      <c r="G32" s="20" t="str">
        <f>IFERROR(VLOOKUP(B32,'Karate skola'!A:B,2,FALSE),"Nav")</f>
        <v>Nav</v>
      </c>
      <c r="H32" s="20"/>
      <c r="I32" s="17">
        <f>IF(A32="Z2",IFERROR(VLOOKUP(B32,Boulings!A:B,2,FALSE),"Nav"),0)</f>
        <v>0</v>
      </c>
      <c r="J32" s="17"/>
      <c r="K32" s="20" t="str">
        <f>IFERROR(VLOOKUP(B32,'Alta Yoga'!A:B,2,FALSE),"Nav")</f>
        <v>Nav</v>
      </c>
      <c r="L32" s="20"/>
      <c r="M32" s="15">
        <f>IF(A32="M2",IFERROR(VLOOKUP(B32,'Mantu mednieks'!A:B,2,FALSE),"Nav"),0)</f>
        <v>0</v>
      </c>
      <c r="N32" s="15"/>
      <c r="O32" s="5">
        <f t="shared" ref="O32:O39" si="1">F32+H32+J32+L32+N32</f>
        <v>0</v>
      </c>
    </row>
    <row r="33" spans="1:15" hidden="1" x14ac:dyDescent="0.25">
      <c r="A33" s="9"/>
      <c r="B33" s="9"/>
      <c r="C33" s="10"/>
      <c r="D33" s="9"/>
      <c r="E33" s="19" t="str">
        <f>IFERROR(VLOOKUP(B33,BFK!A:B,2,FALSE),"Nav")</f>
        <v>Nav</v>
      </c>
      <c r="F33" s="19"/>
      <c r="G33" s="20" t="str">
        <f>IFERROR(VLOOKUP(B33,'Karate skola'!A:B,2,FALSE),"Nav")</f>
        <v>Nav</v>
      </c>
      <c r="H33" s="20"/>
      <c r="I33" s="17">
        <f>IF(A33="Z2",IFERROR(VLOOKUP(B33,Boulings!A:B,2,FALSE),"Nav"),0)</f>
        <v>0</v>
      </c>
      <c r="J33" s="17"/>
      <c r="K33" s="20" t="str">
        <f>IFERROR(VLOOKUP(B33,'Alta Yoga'!A:B,2,FALSE),"Nav")</f>
        <v>Nav</v>
      </c>
      <c r="L33" s="20"/>
      <c r="M33" s="15">
        <f>IF(A33="M2",IFERROR(VLOOKUP(B33,'Mantu mednieks'!A:B,2,FALSE),"Nav"),0)</f>
        <v>0</v>
      </c>
      <c r="N33" s="15"/>
      <c r="O33" s="5">
        <f t="shared" ref="O33:O37" si="2">F33+H33+J33+L33+N33</f>
        <v>0</v>
      </c>
    </row>
    <row r="34" spans="1:15" hidden="1" x14ac:dyDescent="0.25">
      <c r="A34" s="9"/>
      <c r="B34" s="9"/>
      <c r="C34" s="10"/>
      <c r="D34" s="9"/>
      <c r="E34" s="19" t="str">
        <f>IFERROR(VLOOKUP(B34,BFK!A:B,2,FALSE),"Nav")</f>
        <v>Nav</v>
      </c>
      <c r="F34" s="19"/>
      <c r="G34" s="20" t="str">
        <f>IFERROR(VLOOKUP(B34,'Karate skola'!A:B,2,FALSE),"Nav")</f>
        <v>Nav</v>
      </c>
      <c r="H34" s="20"/>
      <c r="I34" s="17">
        <f>IF(A34="Z2",IFERROR(VLOOKUP(B34,Boulings!A:B,2,FALSE),"Nav"),0)</f>
        <v>0</v>
      </c>
      <c r="J34" s="17"/>
      <c r="K34" s="20" t="str">
        <f>IFERROR(VLOOKUP(B34,'Alta Yoga'!A:B,2,FALSE),"Nav")</f>
        <v>Nav</v>
      </c>
      <c r="L34" s="20"/>
      <c r="M34" s="15">
        <f>IF(A34="M2",IFERROR(VLOOKUP(B34,'Mantu mednieks'!A:B,2,FALSE),"Nav"),0)</f>
        <v>0</v>
      </c>
      <c r="N34" s="15"/>
      <c r="O34" s="5">
        <f t="shared" si="2"/>
        <v>0</v>
      </c>
    </row>
    <row r="35" spans="1:15" hidden="1" x14ac:dyDescent="0.25">
      <c r="A35" s="9"/>
      <c r="B35" s="9"/>
      <c r="C35" s="10"/>
      <c r="D35" s="9"/>
      <c r="E35" s="19" t="str">
        <f>IFERROR(VLOOKUP(B35,BFK!A:B,2,FALSE),"Nav")</f>
        <v>Nav</v>
      </c>
      <c r="F35" s="19"/>
      <c r="G35" s="20" t="str">
        <f>IFERROR(VLOOKUP(B35,'Karate skola'!A:B,2,FALSE),"Nav")</f>
        <v>Nav</v>
      </c>
      <c r="H35" s="20"/>
      <c r="I35" s="17">
        <f>IF(A35="Z2",IFERROR(VLOOKUP(B35,Boulings!A:B,2,FALSE),"Nav"),0)</f>
        <v>0</v>
      </c>
      <c r="J35" s="17"/>
      <c r="K35" s="20" t="str">
        <f>IFERROR(VLOOKUP(B35,'Alta Yoga'!A:B,2,FALSE),"Nav")</f>
        <v>Nav</v>
      </c>
      <c r="L35" s="20"/>
      <c r="M35" s="15">
        <f>IF(A35="M2",IFERROR(VLOOKUP(B35,'Mantu mednieks'!A:B,2,FALSE),"Nav"),0)</f>
        <v>0</v>
      </c>
      <c r="N35" s="15"/>
      <c r="O35" s="5">
        <f t="shared" si="2"/>
        <v>0</v>
      </c>
    </row>
    <row r="36" spans="1:15" hidden="1" x14ac:dyDescent="0.25">
      <c r="A36" s="9"/>
      <c r="B36" s="9"/>
      <c r="C36" s="10"/>
      <c r="D36" s="9"/>
      <c r="E36" s="19" t="str">
        <f>IFERROR(VLOOKUP(B36,BFK!A:B,2,FALSE),"Nav")</f>
        <v>Nav</v>
      </c>
      <c r="F36" s="19"/>
      <c r="G36" s="20" t="str">
        <f>IFERROR(VLOOKUP(B36,'Karate skola'!A:B,2,FALSE),"Nav")</f>
        <v>Nav</v>
      </c>
      <c r="H36" s="20"/>
      <c r="I36" s="17">
        <f>IF(A36="Z2",IFERROR(VLOOKUP(B36,Boulings!A:B,2,FALSE),"Nav"),0)</f>
        <v>0</v>
      </c>
      <c r="J36" s="17"/>
      <c r="K36" s="20" t="str">
        <f>IFERROR(VLOOKUP(B36,'Alta Yoga'!A:B,2,FALSE),"Nav")</f>
        <v>Nav</v>
      </c>
      <c r="L36" s="20"/>
      <c r="M36" s="15">
        <f>IF(A36="M2",IFERROR(VLOOKUP(B36,'Mantu mednieks'!A:B,2,FALSE),"Nav"),0)</f>
        <v>0</v>
      </c>
      <c r="N36" s="15"/>
      <c r="O36" s="5">
        <f t="shared" si="2"/>
        <v>0</v>
      </c>
    </row>
    <row r="37" spans="1:15" hidden="1" x14ac:dyDescent="0.25">
      <c r="A37" s="9"/>
      <c r="B37" s="9"/>
      <c r="C37" s="10"/>
      <c r="D37" s="9"/>
      <c r="E37" s="19" t="str">
        <f>IFERROR(VLOOKUP(B37,BFK!A:B,2,FALSE),"Nav")</f>
        <v>Nav</v>
      </c>
      <c r="F37" s="19"/>
      <c r="G37" s="20" t="str">
        <f>IFERROR(VLOOKUP(B37,'Karate skola'!A:B,2,FALSE),"Nav")</f>
        <v>Nav</v>
      </c>
      <c r="H37" s="20"/>
      <c r="I37" s="17">
        <f>IF(A37="Z2",IFERROR(VLOOKUP(B37,Boulings!A:B,2,FALSE),"Nav"),0)</f>
        <v>0</v>
      </c>
      <c r="J37" s="17"/>
      <c r="K37" s="20" t="str">
        <f>IFERROR(VLOOKUP(B37,'Alta Yoga'!A:B,2,FALSE),"Nav")</f>
        <v>Nav</v>
      </c>
      <c r="L37" s="20"/>
      <c r="M37" s="15">
        <f>IF(A37="M2",IFERROR(VLOOKUP(B37,'Mantu mednieks'!A:B,2,FALSE),"Nav"),0)</f>
        <v>0</v>
      </c>
      <c r="N37" s="15"/>
      <c r="O37" s="5">
        <f t="shared" si="2"/>
        <v>0</v>
      </c>
    </row>
    <row r="38" spans="1:15" hidden="1" x14ac:dyDescent="0.25">
      <c r="A38" s="9"/>
      <c r="B38" s="9"/>
      <c r="C38" s="10"/>
      <c r="D38" s="9"/>
      <c r="E38" s="19" t="str">
        <f>IFERROR(VLOOKUP(B38,BFK!A:B,2,FALSE),"Nav")</f>
        <v>Nav</v>
      </c>
      <c r="F38" s="19"/>
      <c r="G38" s="20" t="str">
        <f>IFERROR(VLOOKUP(B38,'Karate skola'!A:B,2,FALSE),"Nav")</f>
        <v>Nav</v>
      </c>
      <c r="H38" s="20"/>
      <c r="I38" s="17">
        <f>IF(A38="Z2",IFERROR(VLOOKUP(B38,Boulings!A:B,2,FALSE),"Nav"),0)</f>
        <v>0</v>
      </c>
      <c r="J38" s="17"/>
      <c r="K38" s="20" t="str">
        <f>IFERROR(VLOOKUP(B38,'Alta Yoga'!A:B,2,FALSE),"Nav")</f>
        <v>Nav</v>
      </c>
      <c r="L38" s="20"/>
      <c r="M38" s="15">
        <f>IF(A38="M2",IFERROR(VLOOKUP(B38,'Mantu mednieks'!A:B,2,FALSE),"Nav"),0)</f>
        <v>0</v>
      </c>
      <c r="N38" s="15"/>
      <c r="O38" s="5">
        <f t="shared" si="1"/>
        <v>0</v>
      </c>
    </row>
    <row r="39" spans="1:15" hidden="1" x14ac:dyDescent="0.25">
      <c r="A39" s="9"/>
      <c r="B39" s="9"/>
      <c r="C39" s="10"/>
      <c r="D39" s="9"/>
      <c r="E39" s="19" t="str">
        <f>IFERROR(VLOOKUP(B39,BFK!A:B,2,FALSE),"Nav")</f>
        <v>Nav</v>
      </c>
      <c r="F39" s="19"/>
      <c r="G39" s="20" t="str">
        <f>IFERROR(VLOOKUP(B39,'Karate skola'!A:B,2,FALSE),"Nav")</f>
        <v>Nav</v>
      </c>
      <c r="H39" s="20"/>
      <c r="I39" s="17">
        <f>IF(A39="Z2",IFERROR(VLOOKUP(B39,Boulings!A:B,2,FALSE),"Nav"),0)</f>
        <v>0</v>
      </c>
      <c r="J39" s="17"/>
      <c r="K39" s="20" t="str">
        <f>IFERROR(VLOOKUP(B39,'Alta Yoga'!A:B,2,FALSE),"Nav")</f>
        <v>Nav</v>
      </c>
      <c r="L39" s="20"/>
      <c r="M39" s="15">
        <f>IF(A39="M2",IFERROR(VLOOKUP(B39,'Mantu mednieks'!A:B,2,FALSE),"Nav"),0)</f>
        <v>0</v>
      </c>
      <c r="N39" s="15"/>
      <c r="O39" s="5">
        <f t="shared" si="1"/>
        <v>0</v>
      </c>
    </row>
    <row r="40" spans="1:15" hidden="1" x14ac:dyDescent="0.25">
      <c r="A40" s="9"/>
      <c r="B40" s="9"/>
      <c r="C40" s="10"/>
      <c r="D40" s="9"/>
      <c r="E40" s="19" t="str">
        <f>IFERROR(VLOOKUP(B40,BFK!A:B,2,FALSE),"Nav")</f>
        <v>Nav</v>
      </c>
      <c r="F40" s="19"/>
      <c r="G40" s="20" t="str">
        <f>IFERROR(VLOOKUP(B40,'Karate skola'!A:B,2,FALSE),"Nav")</f>
        <v>Nav</v>
      </c>
      <c r="H40" s="20"/>
      <c r="I40" s="17">
        <f>IF(A40="Z2",IFERROR(VLOOKUP(B40,Boulings!A:B,2,FALSE),"Nav"),0)</f>
        <v>0</v>
      </c>
      <c r="J40" s="17"/>
      <c r="K40" s="20" t="str">
        <f>IFERROR(VLOOKUP(B40,'Alta Yoga'!A:B,2,FALSE),"Nav")</f>
        <v>Nav</v>
      </c>
      <c r="L40" s="20"/>
      <c r="M40" s="15">
        <f>IF(A40="M2",IFERROR(VLOOKUP(B40,'Mantu mednieks'!A:B,2,FALSE),"Nav"),0)</f>
        <v>0</v>
      </c>
      <c r="N40" s="15"/>
      <c r="O40" s="5">
        <f t="shared" ref="O26:O40" si="3">F40+H40+J40+L40+N40</f>
        <v>0</v>
      </c>
    </row>
    <row r="41" spans="1:15" x14ac:dyDescent="0.25">
      <c r="A41" s="35"/>
      <c r="B41" s="35"/>
      <c r="C41" s="36"/>
      <c r="D41" s="35"/>
      <c r="E41" s="37"/>
      <c r="F41" s="37"/>
      <c r="G41" s="38"/>
      <c r="H41" s="38"/>
      <c r="I41" s="39"/>
      <c r="J41" s="39"/>
      <c r="K41" s="38"/>
      <c r="L41" s="38"/>
      <c r="M41" s="40"/>
      <c r="N41" s="40"/>
      <c r="O41" s="41"/>
    </row>
    <row r="42" spans="1:15" x14ac:dyDescent="0.25">
      <c r="E42" s="1"/>
      <c r="F42" s="1"/>
    </row>
  </sheetData>
  <autoFilter ref="A1:O40" xr:uid="{11ADA04F-F706-4FAE-9705-D14477DAECF1}">
    <filterColumn colId="0">
      <filters>
        <filter val="M2"/>
      </filters>
    </filterColumn>
    <sortState ref="A6:O30">
      <sortCondition ref="O1:O40"/>
    </sortState>
  </autoFilter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B475EE-4564-4F22-8CDE-CBC81812CA7F}">
          <x14:formula1>
            <xm:f>Klasifikatori!$A$4:$A$5</xm:f>
          </x14:formula1>
          <xm:sqref>A2:A41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9C28D-8D1B-4A9F-B184-04AD20E6C229}">
  <sheetPr filterMode="1"/>
  <dimension ref="A1:AC28"/>
  <sheetViews>
    <sheetView workbookViewId="0">
      <selection activeCell="B6" sqref="B6:B11"/>
    </sheetView>
  </sheetViews>
  <sheetFormatPr defaultRowHeight="15" x14ac:dyDescent="0.25"/>
  <cols>
    <col min="1" max="2" width="9.140625" style="7"/>
    <col min="3" max="3" width="35" style="6" customWidth="1"/>
    <col min="4" max="4" width="15.85546875" style="7" bestFit="1" customWidth="1"/>
    <col min="5" max="16" width="7" style="6" customWidth="1"/>
    <col min="17" max="28" width="7" style="1" customWidth="1"/>
    <col min="29" max="29" width="7" customWidth="1"/>
  </cols>
  <sheetData>
    <row r="1" spans="1:29" ht="75.75" x14ac:dyDescent="0.25">
      <c r="A1" s="4" t="s">
        <v>16</v>
      </c>
      <c r="B1" s="4" t="s">
        <v>1</v>
      </c>
      <c r="C1" s="4" t="s">
        <v>17</v>
      </c>
      <c r="D1" s="4" t="s">
        <v>23</v>
      </c>
      <c r="E1" s="8" t="s">
        <v>39</v>
      </c>
      <c r="F1" s="8" t="s">
        <v>26</v>
      </c>
      <c r="G1" s="8" t="s">
        <v>18</v>
      </c>
      <c r="H1" s="8" t="s">
        <v>26</v>
      </c>
      <c r="I1" s="8" t="s">
        <v>40</v>
      </c>
      <c r="J1" s="8" t="s">
        <v>26</v>
      </c>
      <c r="K1" s="8" t="s">
        <v>41</v>
      </c>
      <c r="L1" s="8" t="s">
        <v>26</v>
      </c>
      <c r="M1" s="8" t="s">
        <v>42</v>
      </c>
      <c r="N1" s="8" t="s">
        <v>26</v>
      </c>
      <c r="O1" s="8" t="s">
        <v>43</v>
      </c>
      <c r="P1" s="8" t="s">
        <v>26</v>
      </c>
      <c r="Q1" s="8" t="s">
        <v>19</v>
      </c>
      <c r="R1" s="8" t="s">
        <v>26</v>
      </c>
      <c r="S1" s="8" t="s">
        <v>44</v>
      </c>
      <c r="T1" s="8" t="s">
        <v>26</v>
      </c>
      <c r="U1" s="8" t="s">
        <v>45</v>
      </c>
      <c r="V1" s="8" t="s">
        <v>26</v>
      </c>
      <c r="W1" s="8" t="s">
        <v>46</v>
      </c>
      <c r="X1" s="8" t="s">
        <v>26</v>
      </c>
      <c r="Y1" s="8" t="s">
        <v>38</v>
      </c>
      <c r="Z1" s="8" t="s">
        <v>26</v>
      </c>
      <c r="AA1" s="8" t="s">
        <v>47</v>
      </c>
      <c r="AB1" s="8" t="s">
        <v>26</v>
      </c>
      <c r="AC1" s="8" t="s">
        <v>22</v>
      </c>
    </row>
    <row r="2" spans="1:29" hidden="1" x14ac:dyDescent="0.25">
      <c r="A2" s="9" t="s">
        <v>6</v>
      </c>
      <c r="B2" s="9">
        <v>8</v>
      </c>
      <c r="C2" s="10" t="s">
        <v>57</v>
      </c>
      <c r="D2" s="9">
        <v>25154665</v>
      </c>
      <c r="E2" s="34">
        <f>IF(A2="M3",IFERROR(VLOOKUP(B2,'Florbola klubs'!A:B,2,FALSE),"Nav"),0)</f>
        <v>5.7638888888888885E-2</v>
      </c>
      <c r="F2" s="15">
        <v>1</v>
      </c>
      <c r="G2" s="15">
        <f>IF(A2="M3",IFERROR(VLOOKUP(B2,BFK!A:B,2,FALSE),"Nav"),0)</f>
        <v>41</v>
      </c>
      <c r="H2" s="15">
        <v>4</v>
      </c>
      <c r="I2" s="19">
        <f>IFERROR(VLOOKUP(B2,Basketbols!A:B,2,FALSE),"Nav")</f>
        <v>1</v>
      </c>
      <c r="J2" s="19">
        <v>4</v>
      </c>
      <c r="K2" s="17">
        <f>IF(A2="Z3",IFERROR(VLOOKUP(B2,Handbols!A:B,2,FALSE),"Nav"),0)</f>
        <v>0</v>
      </c>
      <c r="L2" s="17"/>
      <c r="M2" s="17">
        <f>IF(A2="Z3",IFERROR(VLOOKUP(B2,Skriešana!A:B,2,FALSE),"Nav"),0)</f>
        <v>0</v>
      </c>
      <c r="N2" s="17"/>
      <c r="O2" s="17">
        <f>IF(A2="Z3",IFERROR(VLOOKUP(B2,Tāllēkšana!A:B,2,FALSE),"Nav"),0)</f>
        <v>0</v>
      </c>
      <c r="P2" s="17"/>
      <c r="Q2" s="20">
        <f>IFERROR(VLOOKUP(B2,'Karate skola'!A:B,2,FALSE),"Nav")</f>
        <v>125</v>
      </c>
      <c r="R2" s="20">
        <v>1</v>
      </c>
      <c r="S2" s="20">
        <f>IFERROR(VLOOKUP(B2,'Galda tenis'!A:B,2,FALSE),"Nav")</f>
        <v>45</v>
      </c>
      <c r="T2" s="20">
        <v>1</v>
      </c>
      <c r="U2" s="20">
        <f>IFERROR(VLOOKUP(B2,Kengaroos!A:B,2,FALSE),"Nav")</f>
        <v>21.5</v>
      </c>
      <c r="V2" s="20">
        <v>1</v>
      </c>
      <c r="W2" s="18">
        <f>IF(A2="Z3",IFERROR(VLOOKUP(B2,Frisbijs!A:B,2,FALSE),"Nav"),0)</f>
        <v>0</v>
      </c>
      <c r="X2" s="18"/>
      <c r="Y2" s="16">
        <f>IF(A2="M3",IFERROR(VLOOKUP(B2,'Alta Yoga'!A:B,2,FALSE),"Nav"),0)</f>
        <v>1</v>
      </c>
      <c r="Z2" s="16">
        <v>1</v>
      </c>
      <c r="AA2" s="16">
        <f>IF(A2="M3",IFERROR(VLOOKUP(B2,'Boksa skola'!A:B,2,FALSE),"Nav"),0)</f>
        <v>6</v>
      </c>
      <c r="AB2" s="16">
        <v>2</v>
      </c>
      <c r="AC2" s="5">
        <f>AB2+Z2+X2+V2+T2+R2+P2+N2+L2+J2+H2+F2</f>
        <v>15</v>
      </c>
    </row>
    <row r="3" spans="1:29" hidden="1" x14ac:dyDescent="0.25">
      <c r="A3" s="9" t="s">
        <v>6</v>
      </c>
      <c r="B3" s="9">
        <v>354</v>
      </c>
      <c r="C3" s="10" t="s">
        <v>55</v>
      </c>
      <c r="D3" s="9">
        <v>27628180</v>
      </c>
      <c r="E3" s="34">
        <f>IF(A3="M3",IFERROR(VLOOKUP(B3,'Florbola klubs'!A:B,2,FALSE),"Nav"),0)</f>
        <v>7.4999999999999997E-2</v>
      </c>
      <c r="F3" s="15">
        <v>2</v>
      </c>
      <c r="G3" s="15">
        <f>IF(A3="M3",IFERROR(VLOOKUP(B3,BFK!A:B,2,FALSE),"Nav"),0)</f>
        <v>37</v>
      </c>
      <c r="H3" s="15">
        <v>2</v>
      </c>
      <c r="I3" s="19">
        <f>IFERROR(VLOOKUP(B3,Basketbols!A:B,2,FALSE),"Nav")</f>
        <v>4</v>
      </c>
      <c r="J3" s="19">
        <v>1</v>
      </c>
      <c r="K3" s="17">
        <f>IF(A3="Z3",IFERROR(VLOOKUP(B3,Handbols!A:B,2,FALSE),"Nav"),0)</f>
        <v>0</v>
      </c>
      <c r="L3" s="17"/>
      <c r="M3" s="17">
        <f>IF(A3="Z3",IFERROR(VLOOKUP(B3,Skriešana!A:B,2,FALSE),"Nav"),0)</f>
        <v>0</v>
      </c>
      <c r="N3" s="17"/>
      <c r="O3" s="17">
        <f>IF(A3="Z3",IFERROR(VLOOKUP(B3,Tāllēkšana!A:B,2,FALSE),"Nav"),0)</f>
        <v>0</v>
      </c>
      <c r="P3" s="17"/>
      <c r="Q3" s="20">
        <f>IFERROR(VLOOKUP(B3,'Karate skola'!A:B,2,FALSE),"Nav")</f>
        <v>80</v>
      </c>
      <c r="R3" s="20">
        <v>3</v>
      </c>
      <c r="S3" s="20">
        <f>IFERROR(VLOOKUP(B3,'Galda tenis'!A:B,2,FALSE),"Nav")</f>
        <v>15</v>
      </c>
      <c r="T3" s="20">
        <v>2</v>
      </c>
      <c r="U3" s="20">
        <f>IFERROR(VLOOKUP(B3,Kengaroos!A:B,2,FALSE),"Nav")</f>
        <v>26.01</v>
      </c>
      <c r="V3" s="20">
        <v>2</v>
      </c>
      <c r="W3" s="18">
        <f>IF(A3="Z3",IFERROR(VLOOKUP(B3,Frisbijs!A:B,2,FALSE),"Nav"),0)</f>
        <v>0</v>
      </c>
      <c r="X3" s="18"/>
      <c r="Y3" s="16">
        <f>IF(A3="M3",IFERROR(VLOOKUP(B3,'Alta Yoga'!A:B,2,FALSE),"Nav"),0)</f>
        <v>3</v>
      </c>
      <c r="Z3" s="16">
        <v>3</v>
      </c>
      <c r="AA3" s="16">
        <f>IF(A3="M3",IFERROR(VLOOKUP(B3,'Boksa skola'!A:B,2,FALSE),"Nav"),0)</f>
        <v>6.5</v>
      </c>
      <c r="AB3" s="16">
        <v>1</v>
      </c>
      <c r="AC3" s="5">
        <f>AB3+Z3+X3+V3+T3+R3+P3+N3+L3+J3+H3+F3</f>
        <v>16</v>
      </c>
    </row>
    <row r="4" spans="1:29" hidden="1" x14ac:dyDescent="0.25">
      <c r="A4" s="9" t="s">
        <v>6</v>
      </c>
      <c r="B4" s="9">
        <v>12</v>
      </c>
      <c r="C4" s="10" t="s">
        <v>58</v>
      </c>
      <c r="D4" s="9">
        <v>26005255</v>
      </c>
      <c r="E4" s="34">
        <f>IF(A4="M3",IFERROR(VLOOKUP(B4,'Florbola klubs'!A:B,2,FALSE),"Nav"),0)</f>
        <v>9.375E-2</v>
      </c>
      <c r="F4" s="15">
        <v>3</v>
      </c>
      <c r="G4" s="15">
        <f>IF(A4="M3",IFERROR(VLOOKUP(B4,BFK!A:B,2,FALSE),"Nav"),0)</f>
        <v>36</v>
      </c>
      <c r="H4" s="15">
        <v>1</v>
      </c>
      <c r="I4" s="19">
        <f>IFERROR(VLOOKUP(B4,Basketbols!A:B,2,FALSE),"Nav")</f>
        <v>4</v>
      </c>
      <c r="J4" s="19">
        <v>1</v>
      </c>
      <c r="K4" s="17">
        <f>IF(A4="Z3",IFERROR(VLOOKUP(B4,Handbols!A:B,2,FALSE),"Nav"),0)</f>
        <v>0</v>
      </c>
      <c r="L4" s="17"/>
      <c r="M4" s="17">
        <f>IF(A4="Z3",IFERROR(VLOOKUP(B4,Skriešana!A:B,2,FALSE),"Nav"),0)</f>
        <v>0</v>
      </c>
      <c r="N4" s="17"/>
      <c r="O4" s="17">
        <f>IF(A4="Z3",IFERROR(VLOOKUP(B4,Tāllēkšana!A:B,2,FALSE),"Nav"),0)</f>
        <v>0</v>
      </c>
      <c r="P4" s="17"/>
      <c r="Q4" s="20">
        <f>IFERROR(VLOOKUP(B4,'Karate skola'!A:B,2,FALSE),"Nav")</f>
        <v>85</v>
      </c>
      <c r="R4" s="20">
        <v>2</v>
      </c>
      <c r="S4" s="20">
        <f>IFERROR(VLOOKUP(B4,'Galda tenis'!A:B,2,FALSE),"Nav")</f>
        <v>10</v>
      </c>
      <c r="T4" s="20">
        <v>3</v>
      </c>
      <c r="U4" s="20">
        <f>IFERROR(VLOOKUP(B4,Kengaroos!A:B,2,FALSE),"Nav")</f>
        <v>28.7</v>
      </c>
      <c r="V4" s="20">
        <v>3</v>
      </c>
      <c r="W4" s="18">
        <f>IF(A4="Z3",IFERROR(VLOOKUP(B4,Frisbijs!A:B,2,FALSE),"Nav"),0)</f>
        <v>0</v>
      </c>
      <c r="X4" s="18"/>
      <c r="Y4" s="16">
        <f>IF(A4="M3",IFERROR(VLOOKUP(B4,'Alta Yoga'!A:B,2,FALSE),"Nav"),0)</f>
        <v>2</v>
      </c>
      <c r="Z4" s="16">
        <v>2</v>
      </c>
      <c r="AA4" s="16">
        <f>IF(A4="M3",IFERROR(VLOOKUP(B4,'Boksa skola'!A:B,2,FALSE),"Nav"),0)</f>
        <v>2</v>
      </c>
      <c r="AB4" s="16">
        <v>4</v>
      </c>
      <c r="AC4" s="5">
        <f>AB4+Z4+X4+V4+T4+R4+P4+N4+L4+J4+H4+F4</f>
        <v>19</v>
      </c>
    </row>
    <row r="5" spans="1:29" hidden="1" x14ac:dyDescent="0.25">
      <c r="A5" s="9" t="s">
        <v>6</v>
      </c>
      <c r="B5" s="9">
        <v>4</v>
      </c>
      <c r="C5" s="10" t="s">
        <v>56</v>
      </c>
      <c r="D5" s="9">
        <v>25417885</v>
      </c>
      <c r="E5" s="34">
        <f>IF(A5="M3",IFERROR(VLOOKUP(B5,'Florbola klubs'!A:B,2,FALSE),"Nav"),0)</f>
        <v>0.11180555555555556</v>
      </c>
      <c r="F5" s="15">
        <v>4</v>
      </c>
      <c r="G5" s="15">
        <f>IF(A5="M3",IFERROR(VLOOKUP(B5,BFK!A:B,2,FALSE),"Nav"),0)</f>
        <v>37</v>
      </c>
      <c r="H5" s="15">
        <v>2</v>
      </c>
      <c r="I5" s="19">
        <f>IFERROR(VLOOKUP(B5,Basketbols!A:B,2,FALSE),"Nav")</f>
        <v>4</v>
      </c>
      <c r="J5" s="19">
        <v>1</v>
      </c>
      <c r="K5" s="17">
        <f>IF(A5="Z3",IFERROR(VLOOKUP(B5,Handbols!A:B,2,FALSE),"Nav"),0)</f>
        <v>0</v>
      </c>
      <c r="L5" s="17"/>
      <c r="M5" s="17">
        <f>IF(A5="Z3",IFERROR(VLOOKUP(B5,Skriešana!A:B,2,FALSE),"Nav"),0)</f>
        <v>0</v>
      </c>
      <c r="N5" s="17"/>
      <c r="O5" s="17">
        <f>IF(A5="Z3",IFERROR(VLOOKUP(B5,Tāllēkšana!A:B,2,FALSE),"Nav"),0)</f>
        <v>0</v>
      </c>
      <c r="P5" s="17"/>
      <c r="Q5" s="20">
        <f>IFERROR(VLOOKUP(B5,'Karate skola'!A:B,2,FALSE),"Nav")</f>
        <v>73</v>
      </c>
      <c r="R5" s="20">
        <v>4</v>
      </c>
      <c r="S5" s="20">
        <f>IFERROR(VLOOKUP(B5,'Galda tenis'!A:B,2,FALSE),"Nav")</f>
        <v>10</v>
      </c>
      <c r="T5" s="20">
        <v>4</v>
      </c>
      <c r="U5" s="20">
        <f>IFERROR(VLOOKUP(B5,Kengaroos!A:B,2,FALSE),"Nav")</f>
        <v>29.1</v>
      </c>
      <c r="V5" s="20">
        <v>4</v>
      </c>
      <c r="W5" s="18">
        <f>IF(A5="Z3",IFERROR(VLOOKUP(B5,Frisbijs!A:B,2,FALSE),"Nav"),0)</f>
        <v>0</v>
      </c>
      <c r="X5" s="18"/>
      <c r="Y5" s="16">
        <f>IF(A5="M3",IFERROR(VLOOKUP(B5,'Alta Yoga'!A:B,2,FALSE),"Nav"),0)</f>
        <v>3</v>
      </c>
      <c r="Z5" s="16">
        <v>3</v>
      </c>
      <c r="AA5" s="16">
        <f>IF(A5="M3",IFERROR(VLOOKUP(B5,'Boksa skola'!A:B,2,FALSE),"Nav"),0)</f>
        <v>5.5</v>
      </c>
      <c r="AB5" s="16">
        <v>3</v>
      </c>
      <c r="AC5" s="5">
        <f>AB5+Z5+X5+V5+T5+R5+P5+N5+L5+J5+H5+F5</f>
        <v>25</v>
      </c>
    </row>
    <row r="6" spans="1:29" x14ac:dyDescent="0.25">
      <c r="A6" s="9" t="s">
        <v>12</v>
      </c>
      <c r="B6" s="9">
        <v>6</v>
      </c>
      <c r="C6" s="10" t="s">
        <v>76</v>
      </c>
      <c r="D6" s="9">
        <v>29654499</v>
      </c>
      <c r="E6" s="34">
        <f>IF(A6="M3",IFERROR(VLOOKUP(B6,'Florbola klubs'!A:B,2,FALSE),"Nav"),0)</f>
        <v>0</v>
      </c>
      <c r="F6" s="15"/>
      <c r="G6" s="15">
        <f>IF(A6="M3",IFERROR(VLOOKUP(B6,BFK!A:B,2,FALSE),"Nav"),0)</f>
        <v>0</v>
      </c>
      <c r="H6" s="15"/>
      <c r="I6" s="19">
        <f>IFERROR(VLOOKUP(B6,Basketbols!A:B,2,FALSE),"Nav")</f>
        <v>0</v>
      </c>
      <c r="J6" s="19">
        <v>8</v>
      </c>
      <c r="K6" s="17">
        <f>IF(A6="Z3",IFERROR(VLOOKUP(B6,Handbols!A:B,2,FALSE),"Nav"),0)</f>
        <v>6.63</v>
      </c>
      <c r="L6" s="17">
        <v>1</v>
      </c>
      <c r="M6" s="17">
        <f>IF(A6="Z3",IFERROR(VLOOKUP(B6,Skriešana!A:B,2,FALSE),"Nav"),0)</f>
        <v>4.7300000000000004</v>
      </c>
      <c r="N6" s="17">
        <v>1</v>
      </c>
      <c r="O6" s="17">
        <f>IF(A6="Z3",IFERROR(VLOOKUP(B6,Tāllēkšana!A:B,2,FALSE),"Nav"),0)</f>
        <v>1.34</v>
      </c>
      <c r="P6" s="17">
        <v>1</v>
      </c>
      <c r="Q6" s="20">
        <f>IFERROR(VLOOKUP(B6,'Karate skola'!A:B,2,FALSE),"Nav")</f>
        <v>80</v>
      </c>
      <c r="R6" s="20">
        <v>1</v>
      </c>
      <c r="S6" s="20">
        <f>IFERROR(VLOOKUP(B6,'Galda tenis'!A:B,2,FALSE),"Nav")</f>
        <v>15</v>
      </c>
      <c r="T6" s="20">
        <v>4</v>
      </c>
      <c r="U6" s="20" t="str">
        <f>IFERROR(VLOOKUP(B6,Kengaroos!A:B,2,FALSE),"Nav")</f>
        <v>Nav</v>
      </c>
      <c r="V6" s="20"/>
      <c r="W6" s="18" t="str">
        <f>IF(A6="Z3",IFERROR(VLOOKUP(B6,Frisbijs!A:B,2,FALSE),"Nav"),0)</f>
        <v>Nav</v>
      </c>
      <c r="X6" s="18"/>
      <c r="Y6" s="16">
        <f>IF(A6="M3",IFERROR(VLOOKUP(B6,'Alta Yoga'!A:B,2,FALSE),"Nav"),0)</f>
        <v>0</v>
      </c>
      <c r="Z6" s="16"/>
      <c r="AA6" s="16">
        <f>IF(A6="M3",IFERROR(VLOOKUP(B6,'Boksa skola'!A:B,2,FALSE),"Nav"),0)</f>
        <v>0</v>
      </c>
      <c r="AB6" s="16"/>
      <c r="AC6" s="5">
        <f>AB6+Z6+X6+V6+T6+R6+P6+N6+L6+J6+H6+F6</f>
        <v>16</v>
      </c>
    </row>
    <row r="7" spans="1:29" x14ac:dyDescent="0.25">
      <c r="A7" s="9" t="s">
        <v>12</v>
      </c>
      <c r="B7" s="9">
        <v>83</v>
      </c>
      <c r="C7" s="10" t="s">
        <v>69</v>
      </c>
      <c r="D7" s="9">
        <v>27018855</v>
      </c>
      <c r="E7" s="34">
        <f>IF(A7="M3",IFERROR(VLOOKUP(B7,'Florbola klubs'!A:B,2,FALSE),"Nav"),0)</f>
        <v>0</v>
      </c>
      <c r="F7" s="15"/>
      <c r="G7" s="15">
        <f>IF(A7="M3",IFERROR(VLOOKUP(B7,BFK!A:B,2,FALSE),"Nav"),0)</f>
        <v>0</v>
      </c>
      <c r="H7" s="15"/>
      <c r="I7" s="19">
        <f>IFERROR(VLOOKUP(B7,Basketbols!A:B,2,FALSE),"Nav")</f>
        <v>1</v>
      </c>
      <c r="J7" s="19">
        <v>3</v>
      </c>
      <c r="K7" s="17">
        <f>IF(A7="Z3",IFERROR(VLOOKUP(B7,Handbols!A:B,2,FALSE),"Nav"),0)</f>
        <v>7.18</v>
      </c>
      <c r="L7" s="17">
        <v>2</v>
      </c>
      <c r="M7" s="17">
        <f>IF(A7="Z3",IFERROR(VLOOKUP(B7,Skriešana!A:B,2,FALSE),"Nav"),0)</f>
        <v>4.9800000000000004</v>
      </c>
      <c r="N7" s="17">
        <v>3</v>
      </c>
      <c r="O7" s="17">
        <f>IF(A7="Z3",IFERROR(VLOOKUP(B7,Tāllēkšana!A:B,2,FALSE),"Nav"),0)</f>
        <v>1.29</v>
      </c>
      <c r="P7" s="17">
        <v>2</v>
      </c>
      <c r="Q7" s="20">
        <f>IFERROR(VLOOKUP(B7,'Karate skola'!A:B,2,FALSE),"Nav")</f>
        <v>53</v>
      </c>
      <c r="R7" s="20">
        <v>5</v>
      </c>
      <c r="S7" s="20">
        <f>IFERROR(VLOOKUP(B7,'Galda tenis'!A:B,2,FALSE),"Nav")</f>
        <v>60</v>
      </c>
      <c r="T7" s="20">
        <v>1</v>
      </c>
      <c r="U7" s="20" t="str">
        <f>IFERROR(VLOOKUP(B7,Kengaroos!A:B,2,FALSE),"Nav")</f>
        <v>Nav</v>
      </c>
      <c r="V7" s="20"/>
      <c r="W7" s="18" t="str">
        <f>IF(A7="Z3",IFERROR(VLOOKUP(B7,Frisbijs!A:B,2,FALSE),"Nav"),0)</f>
        <v>Nav</v>
      </c>
      <c r="X7" s="18"/>
      <c r="Y7" s="16">
        <f>IF(A7="M3",IFERROR(VLOOKUP(B7,'Alta Yoga'!A:B,2,FALSE),"Nav"),0)</f>
        <v>0</v>
      </c>
      <c r="Z7" s="16"/>
      <c r="AA7" s="16">
        <f>IF(A7="M3",IFERROR(VLOOKUP(B7,'Boksa skola'!A:B,2,FALSE),"Nav"),0)</f>
        <v>0</v>
      </c>
      <c r="AB7" s="16"/>
      <c r="AC7" s="5">
        <f>AB7+Z7+X7+V7+T7+R7+P7+N7+L7+J7+H7+F7</f>
        <v>16</v>
      </c>
    </row>
    <row r="8" spans="1:29" x14ac:dyDescent="0.25">
      <c r="A8" s="9" t="s">
        <v>12</v>
      </c>
      <c r="B8" s="9">
        <v>159</v>
      </c>
      <c r="C8" s="10" t="s">
        <v>71</v>
      </c>
      <c r="D8" s="9">
        <v>27088648</v>
      </c>
      <c r="E8" s="34">
        <f>IF(A8="M3",IFERROR(VLOOKUP(B8,'Florbola klubs'!A:B,2,FALSE),"Nav"),0)</f>
        <v>0</v>
      </c>
      <c r="F8" s="15"/>
      <c r="G8" s="15">
        <f>IF(A8="M3",IFERROR(VLOOKUP(B8,BFK!A:B,2,FALSE),"Nav"),0)</f>
        <v>0</v>
      </c>
      <c r="H8" s="15"/>
      <c r="I8" s="19">
        <f>IFERROR(VLOOKUP(B8,Basketbols!A:B,2,FALSE),"Nav")</f>
        <v>3</v>
      </c>
      <c r="J8" s="19">
        <v>1</v>
      </c>
      <c r="K8" s="17">
        <f>IF(A8="Z3",IFERROR(VLOOKUP(B8,Handbols!A:B,2,FALSE),"Nav"),0)</f>
        <v>7.47</v>
      </c>
      <c r="L8" s="17">
        <v>4</v>
      </c>
      <c r="M8" s="17">
        <f>IF(A8="Z3",IFERROR(VLOOKUP(B8,Skriešana!A:B,2,FALSE),"Nav"),0)</f>
        <v>4.88</v>
      </c>
      <c r="N8" s="17">
        <v>2</v>
      </c>
      <c r="O8" s="17">
        <f>IF(A8="Z3",IFERROR(VLOOKUP(B8,Tāllēkšana!A:B,2,FALSE),"Nav"),0)</f>
        <v>1.18</v>
      </c>
      <c r="P8" s="17">
        <v>3</v>
      </c>
      <c r="Q8" s="20">
        <f>IFERROR(VLOOKUP(B8,'Karate skola'!A:B,2,FALSE),"Nav")</f>
        <v>61</v>
      </c>
      <c r="R8" s="20">
        <v>3</v>
      </c>
      <c r="S8" s="20">
        <f>IFERROR(VLOOKUP(B8,'Galda tenis'!A:B,2,FALSE),"Nav")</f>
        <v>15</v>
      </c>
      <c r="T8" s="20">
        <v>4</v>
      </c>
      <c r="U8" s="20" t="str">
        <f>IFERROR(VLOOKUP(B8,Kengaroos!A:B,2,FALSE),"Nav")</f>
        <v>Nav</v>
      </c>
      <c r="V8" s="20"/>
      <c r="W8" s="18" t="str">
        <f>IF(A8="Z3",IFERROR(VLOOKUP(B8,Frisbijs!A:B,2,FALSE),"Nav"),0)</f>
        <v>Nav</v>
      </c>
      <c r="X8" s="18"/>
      <c r="Y8" s="16">
        <f>IF(A8="M3",IFERROR(VLOOKUP(B8,'Alta Yoga'!A:B,2,FALSE),"Nav"),0)</f>
        <v>0</v>
      </c>
      <c r="Z8" s="16"/>
      <c r="AA8" s="16">
        <f>IF(A8="M3",IFERROR(VLOOKUP(B8,'Boksa skola'!A:B,2,FALSE),"Nav"),0)</f>
        <v>0</v>
      </c>
      <c r="AB8" s="16"/>
      <c r="AC8" s="5">
        <f>AB8+Z8+X8+V8+T8+R8+P8+N8+L8+J8+H8+F8</f>
        <v>17</v>
      </c>
    </row>
    <row r="9" spans="1:29" x14ac:dyDescent="0.25">
      <c r="A9" s="9" t="s">
        <v>12</v>
      </c>
      <c r="B9" s="9">
        <v>155</v>
      </c>
      <c r="C9" s="10" t="s">
        <v>70</v>
      </c>
      <c r="D9" s="9">
        <v>29887172</v>
      </c>
      <c r="E9" s="34">
        <f>IF(A9="M3",IFERROR(VLOOKUP(B9,'Florbola klubs'!A:B,2,FALSE),"Nav"),0)</f>
        <v>0</v>
      </c>
      <c r="F9" s="15"/>
      <c r="G9" s="15">
        <f>IF(A9="M3",IFERROR(VLOOKUP(B9,BFK!A:B,2,FALSE),"Nav"),0)</f>
        <v>0</v>
      </c>
      <c r="H9" s="15"/>
      <c r="I9" s="19">
        <f>IFERROR(VLOOKUP(B9,Basketbols!A:B,2,FALSE),"Nav")</f>
        <v>1</v>
      </c>
      <c r="J9" s="19">
        <v>3</v>
      </c>
      <c r="K9" s="17">
        <f>IF(A9="Z3",IFERROR(VLOOKUP(B9,Handbols!A:B,2,FALSE),"Nav"),0)</f>
        <v>7.76</v>
      </c>
      <c r="L9" s="17">
        <v>5</v>
      </c>
      <c r="M9" s="17">
        <f>IF(A9="Z3",IFERROR(VLOOKUP(B9,Skriešana!A:B,2,FALSE),"Nav"),0)</f>
        <v>5.05</v>
      </c>
      <c r="N9" s="17">
        <v>4</v>
      </c>
      <c r="O9" s="17">
        <f>IF(A9="Z3",IFERROR(VLOOKUP(B9,Tāllēkšana!A:B,2,FALSE),"Nav"),0)</f>
        <v>1.02</v>
      </c>
      <c r="P9" s="17">
        <v>5</v>
      </c>
      <c r="Q9" s="20">
        <f>IFERROR(VLOOKUP(B9,'Karate skola'!A:B,2,FALSE),"Nav")</f>
        <v>63</v>
      </c>
      <c r="R9" s="20">
        <v>2</v>
      </c>
      <c r="S9" s="20">
        <f>IFERROR(VLOOKUP(B9,'Galda tenis'!A:B,2,FALSE),"Nav")</f>
        <v>15</v>
      </c>
      <c r="T9" s="20">
        <v>4</v>
      </c>
      <c r="U9" s="20" t="str">
        <f>IFERROR(VLOOKUP(B9,Kengaroos!A:B,2,FALSE),"Nav")</f>
        <v>Nav</v>
      </c>
      <c r="V9" s="20"/>
      <c r="W9" s="18" t="str">
        <f>IF(A9="Z3",IFERROR(VLOOKUP(B9,Frisbijs!A:B,2,FALSE),"Nav"),0)</f>
        <v>Nav</v>
      </c>
      <c r="X9" s="18"/>
      <c r="Y9" s="16">
        <f>IF(A9="M3",IFERROR(VLOOKUP(B9,'Alta Yoga'!A:B,2,FALSE),"Nav"),0)</f>
        <v>0</v>
      </c>
      <c r="Z9" s="16"/>
      <c r="AA9" s="16">
        <f>IF(A9="M3",IFERROR(VLOOKUP(B9,'Boksa skola'!A:B,2,FALSE),"Nav"),0)</f>
        <v>0</v>
      </c>
      <c r="AB9" s="16"/>
      <c r="AC9" s="5">
        <f>AB9+Z9+X9+V9+T9+R9+P9+N9+L9+J9+H9+F9</f>
        <v>23</v>
      </c>
    </row>
    <row r="10" spans="1:29" x14ac:dyDescent="0.25">
      <c r="A10" s="9" t="s">
        <v>12</v>
      </c>
      <c r="B10" s="9">
        <v>171</v>
      </c>
      <c r="C10" s="10" t="s">
        <v>73</v>
      </c>
      <c r="D10" s="9">
        <v>28643601</v>
      </c>
      <c r="E10" s="34">
        <f>IF(A10="M3",IFERROR(VLOOKUP(B10,'Florbola klubs'!A:B,2,FALSE),"Nav"),0)</f>
        <v>0</v>
      </c>
      <c r="F10" s="15"/>
      <c r="G10" s="15">
        <f>IF(A10="M3",IFERROR(VLOOKUP(B10,BFK!A:B,2,FALSE),"Nav"),0)</f>
        <v>0</v>
      </c>
      <c r="H10" s="15"/>
      <c r="I10" s="19">
        <f>IFERROR(VLOOKUP(B10,Basketbols!A:B,2,FALSE),"Nav")</f>
        <v>2</v>
      </c>
      <c r="J10" s="19">
        <v>2</v>
      </c>
      <c r="K10" s="17">
        <f>IF(A10="Z3",IFERROR(VLOOKUP(B10,Handbols!A:B,2,FALSE),"Nav"),0)</f>
        <v>7.3</v>
      </c>
      <c r="L10" s="17">
        <v>3</v>
      </c>
      <c r="M10" s="17">
        <f>IF(A10="Z3",IFERROR(VLOOKUP(B10,Skriešana!A:B,2,FALSE),"Nav"),0)</f>
        <v>5.32</v>
      </c>
      <c r="N10" s="17">
        <v>5</v>
      </c>
      <c r="O10" s="17">
        <f>IF(A10="Z3",IFERROR(VLOOKUP(B10,Tāllēkšana!A:B,2,FALSE),"Nav"),0)</f>
        <v>0.98</v>
      </c>
      <c r="P10" s="17">
        <v>6</v>
      </c>
      <c r="Q10" s="20">
        <f>IFERROR(VLOOKUP(B10,'Karate skola'!A:B,2,FALSE),"Nav")</f>
        <v>30</v>
      </c>
      <c r="R10" s="20">
        <v>7</v>
      </c>
      <c r="S10" s="20">
        <f>IFERROR(VLOOKUP(B10,'Galda tenis'!A:B,2,FALSE),"Nav")</f>
        <v>30</v>
      </c>
      <c r="T10" s="20">
        <v>2</v>
      </c>
      <c r="U10" s="20" t="str">
        <f>IFERROR(VLOOKUP(B10,Kengaroos!A:B,2,FALSE),"Nav")</f>
        <v>Nav</v>
      </c>
      <c r="V10" s="20"/>
      <c r="W10" s="18" t="str">
        <f>IF(A10="Z3",IFERROR(VLOOKUP(B10,Frisbijs!A:B,2,FALSE),"Nav"),0)</f>
        <v>Nav</v>
      </c>
      <c r="X10" s="18"/>
      <c r="Y10" s="16">
        <f>IF(A10="M3",IFERROR(VLOOKUP(B10,'Alta Yoga'!A:B,2,FALSE),"Nav"),0)</f>
        <v>0</v>
      </c>
      <c r="Z10" s="16"/>
      <c r="AA10" s="16">
        <f>IF(A10="M3",IFERROR(VLOOKUP(B10,'Boksa skola'!A:B,2,FALSE),"Nav"),0)</f>
        <v>0</v>
      </c>
      <c r="AB10" s="16"/>
      <c r="AC10" s="5">
        <f>AB10+Z10+X10+V10+T10+R10+P10+N10+L10+J10+H10+F10</f>
        <v>25</v>
      </c>
    </row>
    <row r="11" spans="1:29" x14ac:dyDescent="0.25">
      <c r="A11" s="9" t="s">
        <v>12</v>
      </c>
      <c r="B11" s="9">
        <v>163</v>
      </c>
      <c r="C11" s="10" t="s">
        <v>72</v>
      </c>
      <c r="D11" s="9">
        <v>26367070</v>
      </c>
      <c r="E11" s="34">
        <f>IF(A11="M3",IFERROR(VLOOKUP(B11,'Florbola klubs'!A:B,2,FALSE),"Nav"),0)</f>
        <v>0</v>
      </c>
      <c r="F11" s="15"/>
      <c r="G11" s="15">
        <f>IF(A11="M3",IFERROR(VLOOKUP(B11,BFK!A:B,2,FALSE),"Nav"),0)</f>
        <v>0</v>
      </c>
      <c r="H11" s="15"/>
      <c r="I11" s="19">
        <f>IFERROR(VLOOKUP(B11,Basketbols!A:B,2,FALSE),"Nav")</f>
        <v>1</v>
      </c>
      <c r="J11" s="19">
        <v>3</v>
      </c>
      <c r="K11" s="17">
        <f>IF(A11="Z3",IFERROR(VLOOKUP(B11,Handbols!A:B,2,FALSE),"Nav"),0)</f>
        <v>9.0299999999999994</v>
      </c>
      <c r="L11" s="17">
        <v>8</v>
      </c>
      <c r="M11" s="17">
        <f>IF(A11="Z3",IFERROR(VLOOKUP(B11,Skriešana!A:B,2,FALSE),"Nav"),0)</f>
        <v>5.85</v>
      </c>
      <c r="N11" s="17">
        <v>6</v>
      </c>
      <c r="O11" s="17">
        <f>IF(A11="Z3",IFERROR(VLOOKUP(B11,Tāllēkšana!A:B,2,FALSE),"Nav"),0)</f>
        <v>1.1000000000000001</v>
      </c>
      <c r="P11" s="17">
        <v>4</v>
      </c>
      <c r="Q11" s="20">
        <f>IFERROR(VLOOKUP(B11,'Karate skola'!A:B,2,FALSE),"Nav")</f>
        <v>52</v>
      </c>
      <c r="R11" s="20">
        <v>6</v>
      </c>
      <c r="S11" s="20">
        <f>IFERROR(VLOOKUP(B11,'Galda tenis'!A:B,2,FALSE),"Nav")</f>
        <v>25</v>
      </c>
      <c r="T11" s="20">
        <v>3</v>
      </c>
      <c r="U11" s="20" t="str">
        <f>IFERROR(VLOOKUP(B11,Kengaroos!A:B,2,FALSE),"Nav")</f>
        <v>Nav</v>
      </c>
      <c r="V11" s="20"/>
      <c r="W11" s="18" t="str">
        <f>IF(A11="Z3",IFERROR(VLOOKUP(B11,Frisbijs!A:B,2,FALSE),"Nav"),0)</f>
        <v>Nav</v>
      </c>
      <c r="X11" s="18"/>
      <c r="Y11" s="16">
        <f>IF(A11="M3",IFERROR(VLOOKUP(B11,'Alta Yoga'!A:B,2,FALSE),"Nav"),0)</f>
        <v>0</v>
      </c>
      <c r="Z11" s="16"/>
      <c r="AA11" s="16">
        <f>IF(A11="M3",IFERROR(VLOOKUP(B11,'Boksa skola'!A:B,2,FALSE),"Nav"),0)</f>
        <v>0</v>
      </c>
      <c r="AB11" s="16"/>
      <c r="AC11" s="5">
        <f>AB11+Z11+X11+V11+T11+R11+P11+N11+L11+J11+H11+F11</f>
        <v>30</v>
      </c>
    </row>
    <row r="12" spans="1:29" x14ac:dyDescent="0.25">
      <c r="A12" s="9" t="s">
        <v>12</v>
      </c>
      <c r="B12" s="9">
        <v>175</v>
      </c>
      <c r="C12" s="10" t="s">
        <v>74</v>
      </c>
      <c r="D12" s="9">
        <v>29332651</v>
      </c>
      <c r="E12" s="34">
        <f>IF(A12="M3",IFERROR(VLOOKUP(B12,'Florbola klubs'!A:B,2,FALSE),"Nav"),0)</f>
        <v>0</v>
      </c>
      <c r="F12" s="15"/>
      <c r="G12" s="15">
        <f>IF(A12="M3",IFERROR(VLOOKUP(B12,BFK!A:B,2,FALSE),"Nav"),0)</f>
        <v>0</v>
      </c>
      <c r="H12" s="15"/>
      <c r="I12" s="19">
        <f>IFERROR(VLOOKUP(B12,Basketbols!A:B,2,FALSE),"Nav")</f>
        <v>1</v>
      </c>
      <c r="J12" s="19">
        <v>3</v>
      </c>
      <c r="K12" s="17">
        <f>IF(A12="Z3",IFERROR(VLOOKUP(B12,Handbols!A:B,2,FALSE),"Nav"),0)</f>
        <v>7.9</v>
      </c>
      <c r="L12" s="17">
        <v>6</v>
      </c>
      <c r="M12" s="17">
        <f>IF(A12="Z3",IFERROR(VLOOKUP(B12,Skriešana!A:B,2,FALSE),"Nav"),0)</f>
        <v>5.91</v>
      </c>
      <c r="N12" s="17">
        <v>7</v>
      </c>
      <c r="O12" s="17">
        <f>IF(A12="Z3",IFERROR(VLOOKUP(B12,Tāllēkšana!A:B,2,FALSE),"Nav"),0)</f>
        <v>0.97</v>
      </c>
      <c r="P12" s="17">
        <v>7</v>
      </c>
      <c r="Q12" s="20">
        <f>IFERROR(VLOOKUP(B12,'Karate skola'!A:B,2,FALSE),"Nav")</f>
        <v>56</v>
      </c>
      <c r="R12" s="20">
        <v>4</v>
      </c>
      <c r="S12" s="20">
        <f>IFERROR(VLOOKUP(B12,'Galda tenis'!A:B,2,FALSE),"Nav")</f>
        <v>10</v>
      </c>
      <c r="T12" s="20">
        <v>7</v>
      </c>
      <c r="U12" s="20" t="str">
        <f>IFERROR(VLOOKUP(B12,Kengaroos!A:B,2,FALSE),"Nav")</f>
        <v>Nav</v>
      </c>
      <c r="V12" s="20"/>
      <c r="W12" s="18" t="str">
        <f>IF(A12="Z3",IFERROR(VLOOKUP(B12,Frisbijs!A:B,2,FALSE),"Nav"),0)</f>
        <v>Nav</v>
      </c>
      <c r="X12" s="18"/>
      <c r="Y12" s="16">
        <f>IF(A12="M3",IFERROR(VLOOKUP(B12,'Alta Yoga'!A:B,2,FALSE),"Nav"),0)</f>
        <v>0</v>
      </c>
      <c r="Z12" s="16"/>
      <c r="AA12" s="16">
        <f>IF(A12="M3",IFERROR(VLOOKUP(B12,'Boksa skola'!A:B,2,FALSE),"Nav"),0)</f>
        <v>0</v>
      </c>
      <c r="AB12" s="16"/>
      <c r="AC12" s="5">
        <f>AB12+Z12+X12+V12+T12+R12+P12+N12+L12+J12+H12+F12</f>
        <v>34</v>
      </c>
    </row>
    <row r="13" spans="1:29" x14ac:dyDescent="0.25">
      <c r="A13" s="9" t="s">
        <v>12</v>
      </c>
      <c r="B13" s="9">
        <v>179</v>
      </c>
      <c r="C13" s="10" t="s">
        <v>75</v>
      </c>
      <c r="D13" s="9">
        <v>26204912</v>
      </c>
      <c r="E13" s="34">
        <f>IF(A13="M3",IFERROR(VLOOKUP(B13,'Florbola klubs'!A:B,2,FALSE),"Nav"),0)</f>
        <v>0</v>
      </c>
      <c r="F13" s="15"/>
      <c r="G13" s="15">
        <f>IF(A13="M3",IFERROR(VLOOKUP(B13,BFK!A:B,2,FALSE),"Nav"),0)</f>
        <v>0</v>
      </c>
      <c r="H13" s="15"/>
      <c r="I13" s="19">
        <f>IFERROR(VLOOKUP(B13,Basketbols!A:B,2,FALSE),"Nav")</f>
        <v>1</v>
      </c>
      <c r="J13" s="19">
        <v>3</v>
      </c>
      <c r="K13" s="17">
        <f>IF(A13="Z3",IFERROR(VLOOKUP(B13,Handbols!A:B,2,FALSE),"Nav"),0)</f>
        <v>8</v>
      </c>
      <c r="L13" s="17">
        <v>7</v>
      </c>
      <c r="M13" s="17">
        <f>IF(A13="Z3",IFERROR(VLOOKUP(B13,Skriešana!A:B,2,FALSE),"Nav"),0)</f>
        <v>6.15</v>
      </c>
      <c r="N13" s="17">
        <v>8</v>
      </c>
      <c r="O13" s="17">
        <f>IF(A13="Z3",IFERROR(VLOOKUP(B13,Tāllēkšana!A:B,2,FALSE),"Nav"),0)</f>
        <v>0.6</v>
      </c>
      <c r="P13" s="17">
        <v>8</v>
      </c>
      <c r="Q13" s="20">
        <f>IFERROR(VLOOKUP(B13,'Karate skola'!A:B,2,FALSE),"Nav")</f>
        <v>0</v>
      </c>
      <c r="R13" s="20">
        <v>8</v>
      </c>
      <c r="S13" s="20">
        <f>IFERROR(VLOOKUP(B13,'Galda tenis'!A:B,2,FALSE),"Nav")</f>
        <v>0</v>
      </c>
      <c r="T13" s="20">
        <v>8</v>
      </c>
      <c r="U13" s="20" t="str">
        <f>IFERROR(VLOOKUP(B13,Kengaroos!A:B,2,FALSE),"Nav")</f>
        <v>Nav</v>
      </c>
      <c r="V13" s="20"/>
      <c r="W13" s="18" t="str">
        <f>IF(A13="Z3",IFERROR(VLOOKUP(B13,Frisbijs!A:B,2,FALSE),"Nav"),0)</f>
        <v>Nav</v>
      </c>
      <c r="X13" s="18"/>
      <c r="Y13" s="16">
        <f>IF(A13="M3",IFERROR(VLOOKUP(B13,'Alta Yoga'!A:B,2,FALSE),"Nav"),0)</f>
        <v>0</v>
      </c>
      <c r="Z13" s="16"/>
      <c r="AA13" s="16">
        <f>IF(A13="M3",IFERROR(VLOOKUP(B13,'Boksa skola'!A:B,2,FALSE),"Nav"),0)</f>
        <v>0</v>
      </c>
      <c r="AB13" s="16"/>
      <c r="AC13" s="5">
        <f>AB13+Z13+X13+V13+T13+R13+P13+N13+L13+J13+H13+F13</f>
        <v>42</v>
      </c>
    </row>
    <row r="14" spans="1:29" hidden="1" x14ac:dyDescent="0.25">
      <c r="A14" s="9"/>
      <c r="B14" s="9"/>
      <c r="C14" s="10"/>
      <c r="D14" s="9"/>
      <c r="E14" s="15">
        <f>IF(A14="M3",IFERROR(VLOOKUP(B14,'Florbola klubs'!A:B,2,FALSE),"Nav"),0)</f>
        <v>0</v>
      </c>
      <c r="F14" s="15"/>
      <c r="G14" s="15">
        <f>IF(A14="M3",IFERROR(VLOOKUP(B14,BFK!A:B,2,FALSE),"Nav"),0)</f>
        <v>0</v>
      </c>
      <c r="H14" s="15"/>
      <c r="I14" s="19" t="str">
        <f>IFERROR(VLOOKUP(B14,Basketbols!A:B,2,FALSE),"Nav")</f>
        <v>Nav</v>
      </c>
      <c r="J14" s="19"/>
      <c r="K14" s="17">
        <f>IF(A14="Z3",IFERROR(VLOOKUP(B14,Handbols!A:B,2,FALSE),"Nav"),0)</f>
        <v>0</v>
      </c>
      <c r="L14" s="17"/>
      <c r="M14" s="17">
        <f>IF(A14="Z3",IFERROR(VLOOKUP(B14,Skriešana!A:B,2,FALSE),"Nav"),0)</f>
        <v>0</v>
      </c>
      <c r="N14" s="17"/>
      <c r="O14" s="17">
        <f>IF(A14="Z3",IFERROR(VLOOKUP(B14,Tāllēkšana!A:B,2,FALSE),"Nav"),0)</f>
        <v>0</v>
      </c>
      <c r="P14" s="17"/>
      <c r="Q14" s="20" t="str">
        <f>IFERROR(VLOOKUP(B14,'Karate skola'!A:B,2,FALSE),"Nav")</f>
        <v>Nav</v>
      </c>
      <c r="R14" s="20"/>
      <c r="S14" s="20" t="str">
        <f>IFERROR(VLOOKUP(B14,'Galda tenis'!A:B,2,FALSE),"Nav")</f>
        <v>Nav</v>
      </c>
      <c r="T14" s="20"/>
      <c r="U14" s="20" t="str">
        <f>IFERROR(VLOOKUP(B14,Kengaroos!A:B,2,FALSE),"Nav")</f>
        <v>Nav</v>
      </c>
      <c r="V14" s="20"/>
      <c r="W14" s="18">
        <f>IF(A14="Z3",IFERROR(VLOOKUP(B14,Frisbijs!A:B,2,FALSE),"Nav"),0)</f>
        <v>0</v>
      </c>
      <c r="X14" s="18"/>
      <c r="Y14" s="16">
        <f>IF(A14="M3",IFERROR(VLOOKUP(B14,'Alta Yoga'!A:B,2,FALSE),"Nav"),0)</f>
        <v>0</v>
      </c>
      <c r="Z14" s="16"/>
      <c r="AA14" s="16">
        <f>IF(A14="M3",IFERROR(VLOOKUP(B14,'Boksa skola'!A:B,2,FALSE),"Nav"),0)</f>
        <v>0</v>
      </c>
      <c r="AB14" s="16"/>
      <c r="AC14" s="5">
        <f t="shared" ref="AC3:AC28" si="0">AB14+Z14+X14+V14+T14+R14+P14+N14+L14+J14+H14+F14</f>
        <v>0</v>
      </c>
    </row>
    <row r="15" spans="1:29" hidden="1" x14ac:dyDescent="0.25">
      <c r="A15" s="9"/>
      <c r="B15" s="9"/>
      <c r="C15" s="10"/>
      <c r="D15" s="9"/>
      <c r="E15" s="15">
        <f>IF(A15="M3",IFERROR(VLOOKUP(B15,'Florbola klubs'!A:B,2,FALSE),"Nav"),0)</f>
        <v>0</v>
      </c>
      <c r="F15" s="15"/>
      <c r="G15" s="15">
        <f>IF(A15="M3",IFERROR(VLOOKUP(B15,BFK!A:B,2,FALSE),"Nav"),0)</f>
        <v>0</v>
      </c>
      <c r="H15" s="15"/>
      <c r="I15" s="19" t="str">
        <f>IFERROR(VLOOKUP(B15,Basketbols!A:B,2,FALSE),"Nav")</f>
        <v>Nav</v>
      </c>
      <c r="J15" s="19"/>
      <c r="K15" s="17">
        <f>IF(A15="Z3",IFERROR(VLOOKUP(B15,Handbols!A:B,2,FALSE),"Nav"),0)</f>
        <v>0</v>
      </c>
      <c r="L15" s="17"/>
      <c r="M15" s="17">
        <f>IF(A15="Z3",IFERROR(VLOOKUP(B15,Skriešana!A:B,2,FALSE),"Nav"),0)</f>
        <v>0</v>
      </c>
      <c r="N15" s="17"/>
      <c r="O15" s="17">
        <f>IF(A15="Z3",IFERROR(VLOOKUP(B15,Tāllēkšana!A:B,2,FALSE),"Nav"),0)</f>
        <v>0</v>
      </c>
      <c r="P15" s="17"/>
      <c r="Q15" s="20" t="str">
        <f>IFERROR(VLOOKUP(B15,'Karate skola'!A:B,2,FALSE),"Nav")</f>
        <v>Nav</v>
      </c>
      <c r="R15" s="20"/>
      <c r="S15" s="20" t="str">
        <f>IFERROR(VLOOKUP(B15,'Galda tenis'!A:B,2,FALSE),"Nav")</f>
        <v>Nav</v>
      </c>
      <c r="T15" s="20"/>
      <c r="U15" s="20" t="str">
        <f>IFERROR(VLOOKUP(B15,Kengaroos!A:B,2,FALSE),"Nav")</f>
        <v>Nav</v>
      </c>
      <c r="V15" s="20"/>
      <c r="W15" s="18">
        <f>IF(A15="Z3",IFERROR(VLOOKUP(B15,Frisbijs!A:B,2,FALSE),"Nav"),0)</f>
        <v>0</v>
      </c>
      <c r="X15" s="18"/>
      <c r="Y15" s="16">
        <f>IF(A15="M3",IFERROR(VLOOKUP(B15,'Alta Yoga'!A:B,2,FALSE),"Nav"),0)</f>
        <v>0</v>
      </c>
      <c r="Z15" s="16"/>
      <c r="AA15" s="16">
        <f>IF(A15="M3",IFERROR(VLOOKUP(B15,'Boksa skola'!A:B,2,FALSE),"Nav"),0)</f>
        <v>0</v>
      </c>
      <c r="AB15" s="16"/>
      <c r="AC15" s="5">
        <f t="shared" si="0"/>
        <v>0</v>
      </c>
    </row>
    <row r="16" spans="1:29" hidden="1" x14ac:dyDescent="0.25">
      <c r="A16" s="9"/>
      <c r="B16" s="9"/>
      <c r="C16" s="10"/>
      <c r="D16" s="9"/>
      <c r="E16" s="15">
        <f>IF(A16="M3",IFERROR(VLOOKUP(B16,'Florbola klubs'!A:B,2,FALSE),"Nav"),0)</f>
        <v>0</v>
      </c>
      <c r="F16" s="15"/>
      <c r="G16" s="15">
        <f>IF(A16="M3",IFERROR(VLOOKUP(B16,BFK!A:B,2,FALSE),"Nav"),0)</f>
        <v>0</v>
      </c>
      <c r="H16" s="15"/>
      <c r="I16" s="19" t="str">
        <f>IFERROR(VLOOKUP(B16,Basketbols!A:B,2,FALSE),"Nav")</f>
        <v>Nav</v>
      </c>
      <c r="J16" s="19"/>
      <c r="K16" s="17">
        <f>IF(A16="Z3",IFERROR(VLOOKUP(B16,Handbols!A:B,2,FALSE),"Nav"),0)</f>
        <v>0</v>
      </c>
      <c r="L16" s="17"/>
      <c r="M16" s="17">
        <f>IF(A16="Z3",IFERROR(VLOOKUP(B16,Skriešana!A:B,2,FALSE),"Nav"),0)</f>
        <v>0</v>
      </c>
      <c r="N16" s="17"/>
      <c r="O16" s="17">
        <f>IF(A16="Z3",IFERROR(VLOOKUP(B16,Tāllēkšana!A:B,2,FALSE),"Nav"),0)</f>
        <v>0</v>
      </c>
      <c r="P16" s="17"/>
      <c r="Q16" s="20" t="str">
        <f>IFERROR(VLOOKUP(B16,'Karate skola'!A:B,2,FALSE),"Nav")</f>
        <v>Nav</v>
      </c>
      <c r="R16" s="20"/>
      <c r="S16" s="20" t="str">
        <f>IFERROR(VLOOKUP(B16,'Galda tenis'!A:B,2,FALSE),"Nav")</f>
        <v>Nav</v>
      </c>
      <c r="T16" s="20"/>
      <c r="U16" s="20" t="str">
        <f>IFERROR(VLOOKUP(B16,Kengaroos!A:B,2,FALSE),"Nav")</f>
        <v>Nav</v>
      </c>
      <c r="V16" s="20"/>
      <c r="W16" s="18">
        <f>IF(A16="Z3",IFERROR(VLOOKUP(B16,Frisbijs!A:B,2,FALSE),"Nav"),0)</f>
        <v>0</v>
      </c>
      <c r="X16" s="18"/>
      <c r="Y16" s="16">
        <f>IF(A16="M3",IFERROR(VLOOKUP(B16,'Alta Yoga'!A:B,2,FALSE),"Nav"),0)</f>
        <v>0</v>
      </c>
      <c r="Z16" s="16"/>
      <c r="AA16" s="16">
        <f>IF(A16="M3",IFERROR(VLOOKUP(B16,'Boksa skola'!A:B,2,FALSE),"Nav"),0)</f>
        <v>0</v>
      </c>
      <c r="AB16" s="16"/>
      <c r="AC16" s="5">
        <f t="shared" si="0"/>
        <v>0</v>
      </c>
    </row>
    <row r="17" spans="1:29" hidden="1" x14ac:dyDescent="0.25">
      <c r="A17" s="9"/>
      <c r="B17" s="9"/>
      <c r="C17" s="10"/>
      <c r="D17" s="9"/>
      <c r="E17" s="15">
        <f>IF(A17="M3",IFERROR(VLOOKUP(B17,'Florbola klubs'!A:B,2,FALSE),"Nav"),0)</f>
        <v>0</v>
      </c>
      <c r="F17" s="15"/>
      <c r="G17" s="15">
        <f>IF(A17="M3",IFERROR(VLOOKUP(B17,BFK!A:B,2,FALSE),"Nav"),0)</f>
        <v>0</v>
      </c>
      <c r="H17" s="15"/>
      <c r="I17" s="19" t="str">
        <f>IFERROR(VLOOKUP(B17,Basketbols!A:B,2,FALSE),"Nav")</f>
        <v>Nav</v>
      </c>
      <c r="J17" s="19"/>
      <c r="K17" s="17">
        <f>IF(A17="Z3",IFERROR(VLOOKUP(B17,Handbols!A:B,2,FALSE),"Nav"),0)</f>
        <v>0</v>
      </c>
      <c r="L17" s="17"/>
      <c r="M17" s="17">
        <f>IF(A17="Z3",IFERROR(VLOOKUP(B17,Skriešana!A:B,2,FALSE),"Nav"),0)</f>
        <v>0</v>
      </c>
      <c r="N17" s="17"/>
      <c r="O17" s="17">
        <f>IF(A17="Z3",IFERROR(VLOOKUP(B17,Tāllēkšana!A:B,2,FALSE),"Nav"),0)</f>
        <v>0</v>
      </c>
      <c r="P17" s="17"/>
      <c r="Q17" s="20" t="str">
        <f>IFERROR(VLOOKUP(B17,'Karate skola'!A:B,2,FALSE),"Nav")</f>
        <v>Nav</v>
      </c>
      <c r="R17" s="20"/>
      <c r="S17" s="20" t="str">
        <f>IFERROR(VLOOKUP(B17,'Galda tenis'!A:B,2,FALSE),"Nav")</f>
        <v>Nav</v>
      </c>
      <c r="T17" s="20"/>
      <c r="U17" s="20" t="str">
        <f>IFERROR(VLOOKUP(B17,Kengaroos!A:B,2,FALSE),"Nav")</f>
        <v>Nav</v>
      </c>
      <c r="V17" s="20"/>
      <c r="W17" s="18">
        <f>IF(A17="Z3",IFERROR(VLOOKUP(B17,Frisbijs!A:B,2,FALSE),"Nav"),0)</f>
        <v>0</v>
      </c>
      <c r="X17" s="18"/>
      <c r="Y17" s="16">
        <f>IF(A17="M3",IFERROR(VLOOKUP(B17,'Alta Yoga'!A:B,2,FALSE),"Nav"),0)</f>
        <v>0</v>
      </c>
      <c r="Z17" s="16"/>
      <c r="AA17" s="16">
        <f>IF(A17="M3",IFERROR(VLOOKUP(B17,'Boksa skola'!A:B,2,FALSE),"Nav"),0)</f>
        <v>0</v>
      </c>
      <c r="AB17" s="16"/>
      <c r="AC17" s="5">
        <f t="shared" si="0"/>
        <v>0</v>
      </c>
    </row>
    <row r="18" spans="1:29" hidden="1" x14ac:dyDescent="0.25">
      <c r="A18" s="9"/>
      <c r="B18" s="9"/>
      <c r="C18" s="10"/>
      <c r="D18" s="9"/>
      <c r="E18" s="15">
        <f>IF(A18="M3",IFERROR(VLOOKUP(B18,'Florbola klubs'!A:B,2,FALSE),"Nav"),0)</f>
        <v>0</v>
      </c>
      <c r="F18" s="15"/>
      <c r="G18" s="15">
        <f>IF(A18="M3",IFERROR(VLOOKUP(B18,BFK!A:B,2,FALSE),"Nav"),0)</f>
        <v>0</v>
      </c>
      <c r="H18" s="15"/>
      <c r="I18" s="19" t="str">
        <f>IFERROR(VLOOKUP(B18,Basketbols!A:B,2,FALSE),"Nav")</f>
        <v>Nav</v>
      </c>
      <c r="J18" s="19"/>
      <c r="K18" s="17">
        <f>IF(A18="Z3",IFERROR(VLOOKUP(B18,Handbols!A:B,2,FALSE),"Nav"),0)</f>
        <v>0</v>
      </c>
      <c r="L18" s="17"/>
      <c r="M18" s="17">
        <f>IF(A18="Z3",IFERROR(VLOOKUP(B18,Skriešana!A:B,2,FALSE),"Nav"),0)</f>
        <v>0</v>
      </c>
      <c r="N18" s="17"/>
      <c r="O18" s="17">
        <f>IF(A18="Z3",IFERROR(VLOOKUP(B18,Tāllēkšana!A:B,2,FALSE),"Nav"),0)</f>
        <v>0</v>
      </c>
      <c r="P18" s="17"/>
      <c r="Q18" s="20" t="str">
        <f>IFERROR(VLOOKUP(B18,'Karate skola'!A:B,2,FALSE),"Nav")</f>
        <v>Nav</v>
      </c>
      <c r="R18" s="20"/>
      <c r="S18" s="20" t="str">
        <f>IFERROR(VLOOKUP(B18,'Galda tenis'!A:B,2,FALSE),"Nav")</f>
        <v>Nav</v>
      </c>
      <c r="T18" s="20"/>
      <c r="U18" s="20" t="str">
        <f>IFERROR(VLOOKUP(B18,Kengaroos!A:B,2,FALSE),"Nav")</f>
        <v>Nav</v>
      </c>
      <c r="V18" s="20"/>
      <c r="W18" s="18">
        <f>IF(A18="Z3",IFERROR(VLOOKUP(B18,Frisbijs!A:B,2,FALSE),"Nav"),0)</f>
        <v>0</v>
      </c>
      <c r="X18" s="18"/>
      <c r="Y18" s="16">
        <f>IF(A18="M3",IFERROR(VLOOKUP(B18,'Alta Yoga'!A:B,2,FALSE),"Nav"),0)</f>
        <v>0</v>
      </c>
      <c r="Z18" s="16"/>
      <c r="AA18" s="16">
        <f>IF(A18="M3",IFERROR(VLOOKUP(B18,'Boksa skola'!A:B,2,FALSE),"Nav"),0)</f>
        <v>0</v>
      </c>
      <c r="AB18" s="16"/>
      <c r="AC18" s="5">
        <f t="shared" si="0"/>
        <v>0</v>
      </c>
    </row>
    <row r="19" spans="1:29" hidden="1" x14ac:dyDescent="0.25">
      <c r="A19" s="9"/>
      <c r="B19" s="9"/>
      <c r="C19" s="10"/>
      <c r="D19" s="9"/>
      <c r="E19" s="15">
        <f>IF(A19="M3",IFERROR(VLOOKUP(B19,'Florbola klubs'!A:B,2,FALSE),"Nav"),0)</f>
        <v>0</v>
      </c>
      <c r="F19" s="15"/>
      <c r="G19" s="15">
        <f>IF(A19="M3",IFERROR(VLOOKUP(B19,BFK!A:B,2,FALSE),"Nav"),0)</f>
        <v>0</v>
      </c>
      <c r="H19" s="15"/>
      <c r="I19" s="19" t="str">
        <f>IFERROR(VLOOKUP(B19,Basketbols!A:B,2,FALSE),"Nav")</f>
        <v>Nav</v>
      </c>
      <c r="J19" s="19"/>
      <c r="K19" s="17">
        <f>IF(A19="Z3",IFERROR(VLOOKUP(B19,Handbols!A:B,2,FALSE),"Nav"),0)</f>
        <v>0</v>
      </c>
      <c r="L19" s="17"/>
      <c r="M19" s="17">
        <f>IF(A19="Z3",IFERROR(VLOOKUP(B19,Skriešana!A:B,2,FALSE),"Nav"),0)</f>
        <v>0</v>
      </c>
      <c r="N19" s="17"/>
      <c r="O19" s="17">
        <f>IF(A19="Z3",IFERROR(VLOOKUP(B19,Tāllēkšana!A:B,2,FALSE),"Nav"),0)</f>
        <v>0</v>
      </c>
      <c r="P19" s="17"/>
      <c r="Q19" s="20" t="str">
        <f>IFERROR(VLOOKUP(B19,'Karate skola'!A:B,2,FALSE),"Nav")</f>
        <v>Nav</v>
      </c>
      <c r="R19" s="20"/>
      <c r="S19" s="20" t="str">
        <f>IFERROR(VLOOKUP(B19,'Galda tenis'!A:B,2,FALSE),"Nav")</f>
        <v>Nav</v>
      </c>
      <c r="T19" s="20"/>
      <c r="U19" s="20" t="str">
        <f>IFERROR(VLOOKUP(B19,Kengaroos!A:B,2,FALSE),"Nav")</f>
        <v>Nav</v>
      </c>
      <c r="V19" s="20"/>
      <c r="W19" s="18">
        <f>IF(A19="Z3",IFERROR(VLOOKUP(B19,Frisbijs!A:B,2,FALSE),"Nav"),0)</f>
        <v>0</v>
      </c>
      <c r="X19" s="18"/>
      <c r="Y19" s="16">
        <f>IF(A19="M3",IFERROR(VLOOKUP(B19,'Alta Yoga'!A:B,2,FALSE),"Nav"),0)</f>
        <v>0</v>
      </c>
      <c r="Z19" s="16"/>
      <c r="AA19" s="16">
        <f>IF(A19="M3",IFERROR(VLOOKUP(B19,'Boksa skola'!A:B,2,FALSE),"Nav"),0)</f>
        <v>0</v>
      </c>
      <c r="AB19" s="16"/>
      <c r="AC19" s="5">
        <f t="shared" si="0"/>
        <v>0</v>
      </c>
    </row>
    <row r="20" spans="1:29" hidden="1" x14ac:dyDescent="0.25">
      <c r="A20" s="9"/>
      <c r="B20" s="9"/>
      <c r="C20" s="10"/>
      <c r="D20" s="9"/>
      <c r="E20" s="15">
        <f>IF(A20="M3",IFERROR(VLOOKUP(B20,'Florbola klubs'!A:B,2,FALSE),"Nav"),0)</f>
        <v>0</v>
      </c>
      <c r="F20" s="15"/>
      <c r="G20" s="15">
        <f>IF(A20="M3",IFERROR(VLOOKUP(B20,BFK!A:B,2,FALSE),"Nav"),0)</f>
        <v>0</v>
      </c>
      <c r="H20" s="15"/>
      <c r="I20" s="19" t="str">
        <f>IFERROR(VLOOKUP(B20,Basketbols!A:B,2,FALSE),"Nav")</f>
        <v>Nav</v>
      </c>
      <c r="J20" s="19"/>
      <c r="K20" s="17">
        <f>IF(A20="Z3",IFERROR(VLOOKUP(B20,Handbols!A:B,2,FALSE),"Nav"),0)</f>
        <v>0</v>
      </c>
      <c r="L20" s="17"/>
      <c r="M20" s="17">
        <f>IF(A20="Z3",IFERROR(VLOOKUP(B20,Skriešana!A:B,2,FALSE),"Nav"),0)</f>
        <v>0</v>
      </c>
      <c r="N20" s="17"/>
      <c r="O20" s="17">
        <f>IF(A20="Z3",IFERROR(VLOOKUP(B20,Tāllēkšana!A:B,2,FALSE),"Nav"),0)</f>
        <v>0</v>
      </c>
      <c r="P20" s="17"/>
      <c r="Q20" s="20" t="str">
        <f>IFERROR(VLOOKUP(B20,'Karate skola'!A:B,2,FALSE),"Nav")</f>
        <v>Nav</v>
      </c>
      <c r="R20" s="20"/>
      <c r="S20" s="20" t="str">
        <f>IFERROR(VLOOKUP(B20,'Galda tenis'!A:B,2,FALSE),"Nav")</f>
        <v>Nav</v>
      </c>
      <c r="T20" s="20"/>
      <c r="U20" s="20" t="str">
        <f>IFERROR(VLOOKUP(B20,Kengaroos!A:B,2,FALSE),"Nav")</f>
        <v>Nav</v>
      </c>
      <c r="V20" s="20"/>
      <c r="W20" s="18">
        <f>IF(A20="Z3",IFERROR(VLOOKUP(B20,Frisbijs!A:B,2,FALSE),"Nav"),0)</f>
        <v>0</v>
      </c>
      <c r="X20" s="18"/>
      <c r="Y20" s="16">
        <f>IF(A20="M3",IFERROR(VLOOKUP(B20,'Alta Yoga'!A:B,2,FALSE),"Nav"),0)</f>
        <v>0</v>
      </c>
      <c r="Z20" s="16"/>
      <c r="AA20" s="16">
        <f>IF(A20="M3",IFERROR(VLOOKUP(B20,'Boksa skola'!A:B,2,FALSE),"Nav"),0)</f>
        <v>0</v>
      </c>
      <c r="AB20" s="16"/>
      <c r="AC20" s="5">
        <f t="shared" si="0"/>
        <v>0</v>
      </c>
    </row>
    <row r="21" spans="1:29" hidden="1" x14ac:dyDescent="0.25">
      <c r="A21" s="9"/>
      <c r="B21" s="9"/>
      <c r="C21" s="10"/>
      <c r="D21" s="9"/>
      <c r="E21" s="15">
        <f>IF(A21="M3",IFERROR(VLOOKUP(B21,'Florbola klubs'!A:B,2,FALSE),"Nav"),0)</f>
        <v>0</v>
      </c>
      <c r="F21" s="15"/>
      <c r="G21" s="15">
        <f>IF(A21="M3",IFERROR(VLOOKUP(B21,BFK!A:B,2,FALSE),"Nav"),0)</f>
        <v>0</v>
      </c>
      <c r="H21" s="15"/>
      <c r="I21" s="19" t="str">
        <f>IFERROR(VLOOKUP(B21,Basketbols!A:B,2,FALSE),"Nav")</f>
        <v>Nav</v>
      </c>
      <c r="J21" s="19"/>
      <c r="K21" s="17">
        <f>IF(A21="Z3",IFERROR(VLOOKUP(B21,Handbols!A:B,2,FALSE),"Nav"),0)</f>
        <v>0</v>
      </c>
      <c r="L21" s="17"/>
      <c r="M21" s="17">
        <f>IF(A21="Z3",IFERROR(VLOOKUP(B21,Skriešana!A:B,2,FALSE),"Nav"),0)</f>
        <v>0</v>
      </c>
      <c r="N21" s="17"/>
      <c r="O21" s="17">
        <f>IF(A21="Z3",IFERROR(VLOOKUP(B21,Tāllēkšana!A:B,2,FALSE),"Nav"),0)</f>
        <v>0</v>
      </c>
      <c r="P21" s="17"/>
      <c r="Q21" s="20" t="str">
        <f>IFERROR(VLOOKUP(B21,'Karate skola'!A:B,2,FALSE),"Nav")</f>
        <v>Nav</v>
      </c>
      <c r="R21" s="20"/>
      <c r="S21" s="20" t="str">
        <f>IFERROR(VLOOKUP(B21,'Galda tenis'!A:B,2,FALSE),"Nav")</f>
        <v>Nav</v>
      </c>
      <c r="T21" s="20"/>
      <c r="U21" s="20" t="str">
        <f>IFERROR(VLOOKUP(B21,Kengaroos!A:B,2,FALSE),"Nav")</f>
        <v>Nav</v>
      </c>
      <c r="V21" s="20"/>
      <c r="W21" s="18">
        <f>IF(A21="Z3",IFERROR(VLOOKUP(B21,Frisbijs!A:B,2,FALSE),"Nav"),0)</f>
        <v>0</v>
      </c>
      <c r="X21" s="18"/>
      <c r="Y21" s="16">
        <f>IF(A21="M3",IFERROR(VLOOKUP(B21,'Alta Yoga'!A:B,2,FALSE),"Nav"),0)</f>
        <v>0</v>
      </c>
      <c r="Z21" s="16"/>
      <c r="AA21" s="16">
        <f>IF(A21="M3",IFERROR(VLOOKUP(B21,'Boksa skola'!A:B,2,FALSE),"Nav"),0)</f>
        <v>0</v>
      </c>
      <c r="AB21" s="16"/>
      <c r="AC21" s="5">
        <f t="shared" si="0"/>
        <v>0</v>
      </c>
    </row>
    <row r="22" spans="1:29" hidden="1" x14ac:dyDescent="0.25">
      <c r="A22" s="9"/>
      <c r="B22" s="9"/>
      <c r="C22" s="10"/>
      <c r="D22" s="9"/>
      <c r="E22" s="15">
        <f>IF(A22="M3",IFERROR(VLOOKUP(B22,'Florbola klubs'!A:B,2,FALSE),"Nav"),0)</f>
        <v>0</v>
      </c>
      <c r="F22" s="15"/>
      <c r="G22" s="15">
        <f>IF(A22="M3",IFERROR(VLOOKUP(B22,BFK!A:B,2,FALSE),"Nav"),0)</f>
        <v>0</v>
      </c>
      <c r="H22" s="15"/>
      <c r="I22" s="19" t="str">
        <f>IFERROR(VLOOKUP(B22,Basketbols!A:B,2,FALSE),"Nav")</f>
        <v>Nav</v>
      </c>
      <c r="J22" s="19"/>
      <c r="K22" s="17">
        <f>IF(A22="Z3",IFERROR(VLOOKUP(B22,Handbols!A:B,2,FALSE),"Nav"),0)</f>
        <v>0</v>
      </c>
      <c r="L22" s="17"/>
      <c r="M22" s="17">
        <f>IF(A22="Z3",IFERROR(VLOOKUP(B22,Skriešana!A:B,2,FALSE),"Nav"),0)</f>
        <v>0</v>
      </c>
      <c r="N22" s="17"/>
      <c r="O22" s="17">
        <f>IF(A22="Z3",IFERROR(VLOOKUP(B22,Tāllēkšana!A:B,2,FALSE),"Nav"),0)</f>
        <v>0</v>
      </c>
      <c r="P22" s="17"/>
      <c r="Q22" s="20" t="str">
        <f>IFERROR(VLOOKUP(B22,'Karate skola'!A:B,2,FALSE),"Nav")</f>
        <v>Nav</v>
      </c>
      <c r="R22" s="20"/>
      <c r="S22" s="20" t="str">
        <f>IFERROR(VLOOKUP(B22,'Galda tenis'!A:B,2,FALSE),"Nav")</f>
        <v>Nav</v>
      </c>
      <c r="T22" s="20"/>
      <c r="U22" s="20" t="str">
        <f>IFERROR(VLOOKUP(B22,Kengaroos!A:B,2,FALSE),"Nav")</f>
        <v>Nav</v>
      </c>
      <c r="V22" s="20"/>
      <c r="W22" s="18">
        <f>IF(A22="Z3",IFERROR(VLOOKUP(B22,Frisbijs!A:B,2,FALSE),"Nav"),0)</f>
        <v>0</v>
      </c>
      <c r="X22" s="18"/>
      <c r="Y22" s="16">
        <f>IF(A22="M3",IFERROR(VLOOKUP(B22,'Alta Yoga'!A:B,2,FALSE),"Nav"),0)</f>
        <v>0</v>
      </c>
      <c r="Z22" s="16"/>
      <c r="AA22" s="16">
        <f>IF(A22="M3",IFERROR(VLOOKUP(B22,'Boksa skola'!A:B,2,FALSE),"Nav"),0)</f>
        <v>0</v>
      </c>
      <c r="AB22" s="16"/>
      <c r="AC22" s="5">
        <f t="shared" si="0"/>
        <v>0</v>
      </c>
    </row>
    <row r="23" spans="1:29" hidden="1" x14ac:dyDescent="0.25">
      <c r="A23" s="9"/>
      <c r="B23" s="9"/>
      <c r="C23" s="10"/>
      <c r="D23" s="9"/>
      <c r="E23" s="15">
        <f>IF(A23="M3",IFERROR(VLOOKUP(B23,'Florbola klubs'!A:B,2,FALSE),"Nav"),0)</f>
        <v>0</v>
      </c>
      <c r="F23" s="15"/>
      <c r="G23" s="15">
        <f>IF(A23="M3",IFERROR(VLOOKUP(B23,BFK!A:B,2,FALSE),"Nav"),0)</f>
        <v>0</v>
      </c>
      <c r="H23" s="15"/>
      <c r="I23" s="19" t="str">
        <f>IFERROR(VLOOKUP(B23,Basketbols!A:B,2,FALSE),"Nav")</f>
        <v>Nav</v>
      </c>
      <c r="J23" s="19"/>
      <c r="K23" s="17">
        <f>IF(A23="Z3",IFERROR(VLOOKUP(B23,Handbols!A:B,2,FALSE),"Nav"),0)</f>
        <v>0</v>
      </c>
      <c r="L23" s="17"/>
      <c r="M23" s="17">
        <f>IF(A23="Z3",IFERROR(VLOOKUP(B23,Skriešana!A:B,2,FALSE),"Nav"),0)</f>
        <v>0</v>
      </c>
      <c r="N23" s="17"/>
      <c r="O23" s="17">
        <f>IF(A23="Z3",IFERROR(VLOOKUP(B23,Tāllēkšana!A:B,2,FALSE),"Nav"),0)</f>
        <v>0</v>
      </c>
      <c r="P23" s="17"/>
      <c r="Q23" s="20" t="str">
        <f>IFERROR(VLOOKUP(B23,'Karate skola'!A:B,2,FALSE),"Nav")</f>
        <v>Nav</v>
      </c>
      <c r="R23" s="20"/>
      <c r="S23" s="20" t="str">
        <f>IFERROR(VLOOKUP(B23,'Galda tenis'!A:B,2,FALSE),"Nav")</f>
        <v>Nav</v>
      </c>
      <c r="T23" s="20"/>
      <c r="U23" s="20" t="str">
        <f>IFERROR(VLOOKUP(B23,Kengaroos!A:B,2,FALSE),"Nav")</f>
        <v>Nav</v>
      </c>
      <c r="V23" s="20"/>
      <c r="W23" s="18">
        <f>IF(A23="Z3",IFERROR(VLOOKUP(B23,Frisbijs!A:B,2,FALSE),"Nav"),0)</f>
        <v>0</v>
      </c>
      <c r="X23" s="18"/>
      <c r="Y23" s="16">
        <f>IF(A23="M3",IFERROR(VLOOKUP(B23,'Alta Yoga'!A:B,2,FALSE),"Nav"),0)</f>
        <v>0</v>
      </c>
      <c r="Z23" s="16"/>
      <c r="AA23" s="16">
        <f>IF(A23="M3",IFERROR(VLOOKUP(B23,'Boksa skola'!A:B,2,FALSE),"Nav"),0)</f>
        <v>0</v>
      </c>
      <c r="AB23" s="16"/>
      <c r="AC23" s="5">
        <f t="shared" si="0"/>
        <v>0</v>
      </c>
    </row>
    <row r="24" spans="1:29" hidden="1" x14ac:dyDescent="0.25">
      <c r="A24" s="9"/>
      <c r="B24" s="9"/>
      <c r="C24" s="10"/>
      <c r="D24" s="9"/>
      <c r="E24" s="15">
        <f>IF(A24="M3",IFERROR(VLOOKUP(B24,'Florbola klubs'!A:B,2,FALSE),"Nav"),0)</f>
        <v>0</v>
      </c>
      <c r="F24" s="15"/>
      <c r="G24" s="15">
        <f>IF(A24="M3",IFERROR(VLOOKUP(B24,BFK!A:B,2,FALSE),"Nav"),0)</f>
        <v>0</v>
      </c>
      <c r="H24" s="15"/>
      <c r="I24" s="19" t="str">
        <f>IFERROR(VLOOKUP(B24,Basketbols!A:B,2,FALSE),"Nav")</f>
        <v>Nav</v>
      </c>
      <c r="J24" s="19"/>
      <c r="K24" s="17">
        <f>IF(A24="Z3",IFERROR(VLOOKUP(B24,Handbols!A:B,2,FALSE),"Nav"),0)</f>
        <v>0</v>
      </c>
      <c r="L24" s="17"/>
      <c r="M24" s="17">
        <f>IF(A24="Z3",IFERROR(VLOOKUP(B24,Skriešana!A:B,2,FALSE),"Nav"),0)</f>
        <v>0</v>
      </c>
      <c r="N24" s="17"/>
      <c r="O24" s="17">
        <f>IF(A24="Z3",IFERROR(VLOOKUP(B24,Tāllēkšana!A:B,2,FALSE),"Nav"),0)</f>
        <v>0</v>
      </c>
      <c r="P24" s="17"/>
      <c r="Q24" s="20" t="str">
        <f>IFERROR(VLOOKUP(B24,'Karate skola'!A:B,2,FALSE),"Nav")</f>
        <v>Nav</v>
      </c>
      <c r="R24" s="20"/>
      <c r="S24" s="20" t="str">
        <f>IFERROR(VLOOKUP(B24,'Galda tenis'!A:B,2,FALSE),"Nav")</f>
        <v>Nav</v>
      </c>
      <c r="T24" s="20"/>
      <c r="U24" s="20" t="str">
        <f>IFERROR(VLOOKUP(B24,Kengaroos!A:B,2,FALSE),"Nav")</f>
        <v>Nav</v>
      </c>
      <c r="V24" s="20"/>
      <c r="W24" s="18">
        <f>IF(A24="Z3",IFERROR(VLOOKUP(B24,Frisbijs!A:B,2,FALSE),"Nav"),0)</f>
        <v>0</v>
      </c>
      <c r="X24" s="18"/>
      <c r="Y24" s="16">
        <f>IF(A24="M3",IFERROR(VLOOKUP(B24,'Alta Yoga'!A:B,2,FALSE),"Nav"),0)</f>
        <v>0</v>
      </c>
      <c r="Z24" s="16"/>
      <c r="AA24" s="16">
        <f>IF(A24="M3",IFERROR(VLOOKUP(B24,'Boksa skola'!A:B,2,FALSE),"Nav"),0)</f>
        <v>0</v>
      </c>
      <c r="AB24" s="16"/>
      <c r="AC24" s="5">
        <f t="shared" si="0"/>
        <v>0</v>
      </c>
    </row>
    <row r="25" spans="1:29" hidden="1" x14ac:dyDescent="0.25">
      <c r="A25" s="9"/>
      <c r="B25" s="9"/>
      <c r="C25" s="10"/>
      <c r="D25" s="9"/>
      <c r="E25" s="15">
        <f>IF(A25="M3",IFERROR(VLOOKUP(B25,'Florbola klubs'!A:B,2,FALSE),"Nav"),0)</f>
        <v>0</v>
      </c>
      <c r="F25" s="15"/>
      <c r="G25" s="15">
        <f>IF(A25="M3",IFERROR(VLOOKUP(B25,BFK!A:B,2,FALSE),"Nav"),0)</f>
        <v>0</v>
      </c>
      <c r="H25" s="15"/>
      <c r="I25" s="19" t="str">
        <f>IFERROR(VLOOKUP(B25,Basketbols!A:B,2,FALSE),"Nav")</f>
        <v>Nav</v>
      </c>
      <c r="J25" s="19"/>
      <c r="K25" s="17">
        <f>IF(A25="Z3",IFERROR(VLOOKUP(B25,Handbols!A:B,2,FALSE),"Nav"),0)</f>
        <v>0</v>
      </c>
      <c r="L25" s="17"/>
      <c r="M25" s="17">
        <f>IF(A25="Z3",IFERROR(VLOOKUP(B25,Skriešana!A:B,2,FALSE),"Nav"),0)</f>
        <v>0</v>
      </c>
      <c r="N25" s="17"/>
      <c r="O25" s="17">
        <f>IF(A25="Z3",IFERROR(VLOOKUP(B25,Tāllēkšana!A:B,2,FALSE),"Nav"),0)</f>
        <v>0</v>
      </c>
      <c r="P25" s="17"/>
      <c r="Q25" s="20" t="str">
        <f>IFERROR(VLOOKUP(B25,'Karate skola'!A:B,2,FALSE),"Nav")</f>
        <v>Nav</v>
      </c>
      <c r="R25" s="20"/>
      <c r="S25" s="20" t="str">
        <f>IFERROR(VLOOKUP(B25,'Galda tenis'!A:B,2,FALSE),"Nav")</f>
        <v>Nav</v>
      </c>
      <c r="T25" s="20"/>
      <c r="U25" s="20" t="str">
        <f>IFERROR(VLOOKUP(B25,Kengaroos!A:B,2,FALSE),"Nav")</f>
        <v>Nav</v>
      </c>
      <c r="V25" s="20"/>
      <c r="W25" s="18">
        <f>IF(A25="Z3",IFERROR(VLOOKUP(B25,Frisbijs!A:B,2,FALSE),"Nav"),0)</f>
        <v>0</v>
      </c>
      <c r="X25" s="18"/>
      <c r="Y25" s="16">
        <f>IF(A25="M3",IFERROR(VLOOKUP(B25,'Alta Yoga'!A:B,2,FALSE),"Nav"),0)</f>
        <v>0</v>
      </c>
      <c r="Z25" s="16"/>
      <c r="AA25" s="16">
        <f>IF(A25="M3",IFERROR(VLOOKUP(B25,'Boksa skola'!A:B,2,FALSE),"Nav"),0)</f>
        <v>0</v>
      </c>
      <c r="AB25" s="16"/>
      <c r="AC25" s="5">
        <f t="shared" si="0"/>
        <v>0</v>
      </c>
    </row>
    <row r="26" spans="1:29" hidden="1" x14ac:dyDescent="0.25">
      <c r="A26" s="9"/>
      <c r="B26" s="9"/>
      <c r="C26" s="10"/>
      <c r="D26" s="9"/>
      <c r="E26" s="15">
        <f>IF(A26="M3",IFERROR(VLOOKUP(B26,'Florbola klubs'!A:B,2,FALSE),"Nav"),0)</f>
        <v>0</v>
      </c>
      <c r="F26" s="15"/>
      <c r="G26" s="15">
        <f>IF(A26="M3",IFERROR(VLOOKUP(B26,BFK!A:B,2,FALSE),"Nav"),0)</f>
        <v>0</v>
      </c>
      <c r="H26" s="15"/>
      <c r="I26" s="19" t="str">
        <f>IFERROR(VLOOKUP(B26,Basketbols!A:B,2,FALSE),"Nav")</f>
        <v>Nav</v>
      </c>
      <c r="J26" s="19"/>
      <c r="K26" s="17">
        <f>IF(A26="Z3",IFERROR(VLOOKUP(B26,Handbols!A:B,2,FALSE),"Nav"),0)</f>
        <v>0</v>
      </c>
      <c r="L26" s="17"/>
      <c r="M26" s="17">
        <f>IF(A26="Z3",IFERROR(VLOOKUP(B26,Skriešana!A:B,2,FALSE),"Nav"),0)</f>
        <v>0</v>
      </c>
      <c r="N26" s="17"/>
      <c r="O26" s="17">
        <f>IF(A26="Z3",IFERROR(VLOOKUP(B26,Tāllēkšana!A:B,2,FALSE),"Nav"),0)</f>
        <v>0</v>
      </c>
      <c r="P26" s="17"/>
      <c r="Q26" s="20" t="str">
        <f>IFERROR(VLOOKUP(B26,'Karate skola'!A:B,2,FALSE),"Nav")</f>
        <v>Nav</v>
      </c>
      <c r="R26" s="20"/>
      <c r="S26" s="20" t="str">
        <f>IFERROR(VLOOKUP(B26,'Galda tenis'!A:B,2,FALSE),"Nav")</f>
        <v>Nav</v>
      </c>
      <c r="T26" s="20"/>
      <c r="U26" s="20" t="str">
        <f>IFERROR(VLOOKUP(B26,Kengaroos!A:B,2,FALSE),"Nav")</f>
        <v>Nav</v>
      </c>
      <c r="V26" s="20"/>
      <c r="W26" s="18">
        <f>IF(A26="Z3",IFERROR(VLOOKUP(B26,Frisbijs!A:B,2,FALSE),"Nav"),0)</f>
        <v>0</v>
      </c>
      <c r="X26" s="18"/>
      <c r="Y26" s="16">
        <f>IF(A26="M3",IFERROR(VLOOKUP(B26,'Alta Yoga'!A:B,2,FALSE),"Nav"),0)</f>
        <v>0</v>
      </c>
      <c r="Z26" s="16"/>
      <c r="AA26" s="16">
        <f>IF(A26="M3",IFERROR(VLOOKUP(B26,'Boksa skola'!A:B,2,FALSE),"Nav"),0)</f>
        <v>0</v>
      </c>
      <c r="AB26" s="16"/>
      <c r="AC26" s="5">
        <f t="shared" si="0"/>
        <v>0</v>
      </c>
    </row>
    <row r="27" spans="1:29" hidden="1" x14ac:dyDescent="0.25">
      <c r="A27" s="9"/>
      <c r="B27" s="9"/>
      <c r="C27" s="10"/>
      <c r="D27" s="9"/>
      <c r="E27" s="15">
        <f>IF(A27="M3",IFERROR(VLOOKUP(B27,'Florbola klubs'!A:B,2,FALSE),"Nav"),0)</f>
        <v>0</v>
      </c>
      <c r="F27" s="15"/>
      <c r="G27" s="15">
        <f>IF(A27="M3",IFERROR(VLOOKUP(B27,BFK!A:B,2,FALSE),"Nav"),0)</f>
        <v>0</v>
      </c>
      <c r="H27" s="15"/>
      <c r="I27" s="19" t="str">
        <f>IFERROR(VLOOKUP(B27,Basketbols!A:B,2,FALSE),"Nav")</f>
        <v>Nav</v>
      </c>
      <c r="J27" s="19"/>
      <c r="K27" s="17">
        <f>IF(A27="Z3",IFERROR(VLOOKUP(B27,Handbols!A:B,2,FALSE),"Nav"),0)</f>
        <v>0</v>
      </c>
      <c r="L27" s="17"/>
      <c r="M27" s="17">
        <f>IF(A27="Z3",IFERROR(VLOOKUP(B27,Skriešana!A:B,2,FALSE),"Nav"),0)</f>
        <v>0</v>
      </c>
      <c r="N27" s="17"/>
      <c r="O27" s="17">
        <f>IF(A27="Z3",IFERROR(VLOOKUP(B27,Tāllēkšana!A:B,2,FALSE),"Nav"),0)</f>
        <v>0</v>
      </c>
      <c r="P27" s="17"/>
      <c r="Q27" s="20" t="str">
        <f>IFERROR(VLOOKUP(B27,'Karate skola'!A:B,2,FALSE),"Nav")</f>
        <v>Nav</v>
      </c>
      <c r="R27" s="20"/>
      <c r="S27" s="20" t="str">
        <f>IFERROR(VLOOKUP(B27,'Galda tenis'!A:B,2,FALSE),"Nav")</f>
        <v>Nav</v>
      </c>
      <c r="T27" s="20"/>
      <c r="U27" s="20" t="str">
        <f>IFERROR(VLOOKUP(B27,Kengaroos!A:B,2,FALSE),"Nav")</f>
        <v>Nav</v>
      </c>
      <c r="V27" s="20"/>
      <c r="W27" s="18">
        <f>IF(A27="Z3",IFERROR(VLOOKUP(B27,Frisbijs!A:B,2,FALSE),"Nav"),0)</f>
        <v>0</v>
      </c>
      <c r="X27" s="18"/>
      <c r="Y27" s="16">
        <f>IF(A27="M3",IFERROR(VLOOKUP(B27,'Alta Yoga'!A:B,2,FALSE),"Nav"),0)</f>
        <v>0</v>
      </c>
      <c r="Z27" s="16"/>
      <c r="AA27" s="16">
        <f>IF(A27="M3",IFERROR(VLOOKUP(B27,'Boksa skola'!A:B,2,FALSE),"Nav"),0)</f>
        <v>0</v>
      </c>
      <c r="AB27" s="16"/>
      <c r="AC27" s="5">
        <f t="shared" si="0"/>
        <v>0</v>
      </c>
    </row>
    <row r="28" spans="1:29" hidden="1" x14ac:dyDescent="0.25">
      <c r="E28" s="15">
        <f>IF(A28="M3",IFERROR(VLOOKUP(B28,'Florbola klubs'!A:B,2,FALSE),"Nav"),0)</f>
        <v>0</v>
      </c>
      <c r="F28" s="14"/>
      <c r="G28" s="15">
        <f>IF(A28="M3",IFERROR(VLOOKUP(B28,BFK!A:B,2,FALSE),"Nav"),0)</f>
        <v>0</v>
      </c>
      <c r="H28" s="14"/>
      <c r="I28" s="14"/>
      <c r="J28" s="14"/>
      <c r="K28" s="17">
        <f>IF(A28="Z3",IFERROR(VLOOKUP(B28,Handbols!A:B,2,FALSE),"Nav"),0)</f>
        <v>0</v>
      </c>
      <c r="L28" s="14"/>
      <c r="M28" s="17">
        <f>IF(A28="Z3",IFERROR(VLOOKUP(B28,Skriešana!A:B,2,FALSE),"Nav"),0)</f>
        <v>0</v>
      </c>
      <c r="N28" s="14"/>
      <c r="O28" s="17">
        <f>IF(A28="Z3",IFERROR(VLOOKUP(B28,Tāllēkšana!A:B,2,FALSE),"Nav"),0)</f>
        <v>0</v>
      </c>
      <c r="P28" s="14"/>
      <c r="Q28" s="14"/>
      <c r="R28" s="14"/>
      <c r="S28" s="14"/>
      <c r="T28" s="14"/>
      <c r="U28" s="14"/>
      <c r="V28" s="14"/>
      <c r="W28" s="18">
        <f>IF(A28="Z3",IFERROR(VLOOKUP(B28,Frisbijs!A:B,2,FALSE),"Nav"),0)</f>
        <v>0</v>
      </c>
      <c r="X28" s="14"/>
      <c r="Y28" s="16">
        <f>IF(A28="M3",IFERROR(VLOOKUP(B28,'Alta Yoga'!A:B,2,FALSE),"Nav"),0)</f>
        <v>0</v>
      </c>
      <c r="Z28" s="14"/>
      <c r="AA28" s="16">
        <f>IF(A28="M3",IFERROR(VLOOKUP(B28,'Boksa skola'!A:B,2,FALSE),"Nav"),0)</f>
        <v>0</v>
      </c>
      <c r="AB28" s="14"/>
      <c r="AC28" s="5">
        <f t="shared" si="0"/>
        <v>0</v>
      </c>
    </row>
  </sheetData>
  <autoFilter ref="A1:AC28" xr:uid="{AA933279-06F7-4928-BF0F-E49ED7336A95}">
    <filterColumn colId="0">
      <filters>
        <filter val="Z3"/>
      </filters>
    </filterColumn>
    <sortState ref="A6:AC13">
      <sortCondition ref="AC1:AC28"/>
    </sortState>
  </autoFilter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394E41-ACC1-469F-A7C8-90E058765D4E}">
          <x14:formula1>
            <xm:f>Klasifikatori!$A$6:$A$7</xm:f>
          </x14:formula1>
          <xm:sqref>A2:A27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B105-43BA-49DE-990C-00A99A0CBD60}">
  <sheetPr filterMode="1"/>
  <dimension ref="A1:AE28"/>
  <sheetViews>
    <sheetView workbookViewId="0">
      <selection activeCell="B8" sqref="B8:B11"/>
    </sheetView>
  </sheetViews>
  <sheetFormatPr defaultRowHeight="15" x14ac:dyDescent="0.25"/>
  <cols>
    <col min="1" max="2" width="9.140625" style="7"/>
    <col min="3" max="3" width="35" style="6" customWidth="1"/>
    <col min="4" max="4" width="15.85546875" style="7" bestFit="1" customWidth="1"/>
    <col min="5" max="16" width="7" style="6" customWidth="1"/>
    <col min="17" max="30" width="7" style="1" customWidth="1"/>
    <col min="31" max="31" width="7" customWidth="1"/>
  </cols>
  <sheetData>
    <row r="1" spans="1:31" ht="75.75" x14ac:dyDescent="0.25">
      <c r="A1" s="4" t="s">
        <v>16</v>
      </c>
      <c r="B1" s="4" t="s">
        <v>1</v>
      </c>
      <c r="C1" s="4" t="s">
        <v>17</v>
      </c>
      <c r="D1" s="4" t="s">
        <v>23</v>
      </c>
      <c r="E1" s="8" t="s">
        <v>39</v>
      </c>
      <c r="F1" s="8" t="s">
        <v>26</v>
      </c>
      <c r="G1" s="8" t="s">
        <v>18</v>
      </c>
      <c r="H1" s="8" t="s">
        <v>26</v>
      </c>
      <c r="I1" s="8" t="s">
        <v>40</v>
      </c>
      <c r="J1" s="8" t="s">
        <v>26</v>
      </c>
      <c r="K1" s="8" t="s">
        <v>41</v>
      </c>
      <c r="L1" s="8" t="s">
        <v>26</v>
      </c>
      <c r="M1" s="8" t="s">
        <v>42</v>
      </c>
      <c r="N1" s="8" t="s">
        <v>26</v>
      </c>
      <c r="O1" s="8" t="s">
        <v>43</v>
      </c>
      <c r="P1" s="8" t="s">
        <v>26</v>
      </c>
      <c r="Q1" s="8" t="s">
        <v>19</v>
      </c>
      <c r="R1" s="8" t="s">
        <v>26</v>
      </c>
      <c r="S1" s="8" t="s">
        <v>44</v>
      </c>
      <c r="T1" s="8" t="s">
        <v>26</v>
      </c>
      <c r="U1" s="8" t="s">
        <v>45</v>
      </c>
      <c r="V1" s="8" t="s">
        <v>26</v>
      </c>
      <c r="W1" s="8" t="s">
        <v>48</v>
      </c>
      <c r="X1" s="8" t="s">
        <v>26</v>
      </c>
      <c r="Y1" s="8" t="s">
        <v>46</v>
      </c>
      <c r="Z1" s="8" t="s">
        <v>26</v>
      </c>
      <c r="AA1" s="8" t="s">
        <v>38</v>
      </c>
      <c r="AB1" s="8" t="s">
        <v>26</v>
      </c>
      <c r="AC1" s="8" t="s">
        <v>47</v>
      </c>
      <c r="AD1" s="8" t="s">
        <v>26</v>
      </c>
      <c r="AE1" s="8" t="s">
        <v>22</v>
      </c>
    </row>
    <row r="2" spans="1:31" hidden="1" x14ac:dyDescent="0.25">
      <c r="A2" s="9" t="s">
        <v>7</v>
      </c>
      <c r="B2" s="9">
        <v>324</v>
      </c>
      <c r="C2" s="10" t="s">
        <v>60</v>
      </c>
      <c r="D2" s="9">
        <v>29194466</v>
      </c>
      <c r="E2" s="15" t="str">
        <f>IF(A2="M4",IFERROR(VLOOKUP(B2,'Florbola klubs'!A:B,2,FALSE),"Nav"),0)</f>
        <v>Nav</v>
      </c>
      <c r="F2" s="15"/>
      <c r="G2" s="17">
        <f>IF(A2="Z4",IFERROR(VLOOKUP(B2,BFK!A:B,2,FALSE),"Nav"),0)</f>
        <v>0</v>
      </c>
      <c r="H2" s="17"/>
      <c r="I2" s="19">
        <f>IFERROR(VLOOKUP(B2,Basketbols!A:B,2,FALSE),"Nav")</f>
        <v>5</v>
      </c>
      <c r="J2" s="19">
        <v>1</v>
      </c>
      <c r="K2" s="17">
        <f>IF(A2="Z4",IFERROR(VLOOKUP(B2,Handbols!A:B,2,FALSE),"Nav"),0)</f>
        <v>0</v>
      </c>
      <c r="L2" s="17"/>
      <c r="M2" s="15">
        <f>IF(A2="M4",IFERROR(VLOOKUP(B2,Skriešana!A:B,2,FALSE),"Nav"),0)</f>
        <v>4.72</v>
      </c>
      <c r="N2" s="15">
        <v>3</v>
      </c>
      <c r="O2" s="17">
        <f>IF(A2="Z4",IFERROR(VLOOKUP(B2,Tāllēkšana!A:B,2,FALSE),"Nav"),0)</f>
        <v>0</v>
      </c>
      <c r="P2" s="17"/>
      <c r="Q2" s="17">
        <f>IF(A2="Z4",IFERROR(VLOOKUP(B2,'Karate skola'!A:B,2,FALSE),"Nav"),0)</f>
        <v>0</v>
      </c>
      <c r="R2" s="17"/>
      <c r="S2" s="15">
        <f>IF(A2="M4",IFERROR(VLOOKUP(B2,'Galda tenis'!A:B,2,FALSE),"Nav"),0)</f>
        <v>65</v>
      </c>
      <c r="T2" s="15">
        <v>2</v>
      </c>
      <c r="U2" s="17">
        <f>IF(A2="Z4",IFERROR(VLOOKUP(B2,Kengaroos!A:B,2,FALSE),"Nav"),0)</f>
        <v>0</v>
      </c>
      <c r="V2" s="17"/>
      <c r="W2" s="19">
        <f>IFERROR(VLOOKUP(B2,Volejbols!A:B,2,FALSE),"Nav")</f>
        <v>12.5</v>
      </c>
      <c r="X2" s="19">
        <v>1</v>
      </c>
      <c r="Y2" s="15" t="str">
        <f>IF(A2="M4",IFERROR(VLOOKUP(B2,Frisbijs!A:B,2,FALSE),"Nav"),0)</f>
        <v>Nav</v>
      </c>
      <c r="Z2" s="15"/>
      <c r="AA2" s="15">
        <f>IF(A2="M4",IFERROR(VLOOKUP(B2,'Alta Yoga'!A:B,2,FALSE),"Nav"),0)</f>
        <v>3</v>
      </c>
      <c r="AB2" s="15">
        <v>3</v>
      </c>
      <c r="AC2" s="19">
        <f>IFERROR(VLOOKUP(B2,'Boksa skola'!A:B,2,FALSE),"Nav")</f>
        <v>6</v>
      </c>
      <c r="AD2" s="19">
        <v>1</v>
      </c>
      <c r="AE2" s="5">
        <f>SUM(AD2,AB2,Z2,X2,V2,T2,R2,P2,N2,L2,J2,H2,F2)</f>
        <v>11</v>
      </c>
    </row>
    <row r="3" spans="1:31" hidden="1" x14ac:dyDescent="0.25">
      <c r="A3" s="9" t="s">
        <v>7</v>
      </c>
      <c r="B3" s="9">
        <v>316</v>
      </c>
      <c r="C3" s="10" t="s">
        <v>59</v>
      </c>
      <c r="D3" s="9">
        <v>29236080</v>
      </c>
      <c r="E3" s="15" t="str">
        <f>IF(A3="M4",IFERROR(VLOOKUP(B3,'Florbola klubs'!A:B,2,FALSE),"Nav"),0)</f>
        <v>Nav</v>
      </c>
      <c r="F3" s="15"/>
      <c r="G3" s="17">
        <f>IF(A3="Z4",IFERROR(VLOOKUP(B3,BFK!A:B,2,FALSE),"Nav"),0)</f>
        <v>0</v>
      </c>
      <c r="H3" s="17"/>
      <c r="I3" s="19">
        <f>IFERROR(VLOOKUP(B3,Basketbols!A:B,2,FALSE),"Nav")</f>
        <v>2</v>
      </c>
      <c r="J3" s="19">
        <v>3</v>
      </c>
      <c r="K3" s="17">
        <f>IF(A3="Z4",IFERROR(VLOOKUP(B3,Handbols!A:B,2,FALSE),"Nav"),0)</f>
        <v>0</v>
      </c>
      <c r="L3" s="17"/>
      <c r="M3" s="15">
        <f>IF(A3="M4",IFERROR(VLOOKUP(B3,Skriešana!A:B,2,FALSE),"Nav"),0)</f>
        <v>4.3</v>
      </c>
      <c r="N3" s="15">
        <v>1</v>
      </c>
      <c r="O3" s="17">
        <f>IF(A3="Z4",IFERROR(VLOOKUP(B3,Tāllēkšana!A:B,2,FALSE),"Nav"),0)</f>
        <v>0</v>
      </c>
      <c r="P3" s="17"/>
      <c r="Q3" s="17">
        <f>IF(A3="Z4",IFERROR(VLOOKUP(B3,'Karate skola'!A:B,2,FALSE),"Nav"),0)</f>
        <v>0</v>
      </c>
      <c r="R3" s="17"/>
      <c r="S3" s="15">
        <f>IF(A3="M4",IFERROR(VLOOKUP(B3,'Galda tenis'!A:B,2,FALSE),"Nav"),0)</f>
        <v>30</v>
      </c>
      <c r="T3" s="15">
        <v>4</v>
      </c>
      <c r="U3" s="17">
        <f>IF(A3="Z4",IFERROR(VLOOKUP(B3,Kengaroos!A:B,2,FALSE),"Nav"),0)</f>
        <v>0</v>
      </c>
      <c r="V3" s="17"/>
      <c r="W3" s="19">
        <f>IFERROR(VLOOKUP(B3,Volejbols!A:B,2,FALSE),"Nav")</f>
        <v>10.6</v>
      </c>
      <c r="X3" s="19">
        <v>3</v>
      </c>
      <c r="Y3" s="15" t="str">
        <f>IF(A3="M4",IFERROR(VLOOKUP(B3,Frisbijs!A:B,2,FALSE),"Nav"),0)</f>
        <v>Nav</v>
      </c>
      <c r="Z3" s="15"/>
      <c r="AA3" s="15" t="str">
        <f>IF(A3="M4",IFERROR(VLOOKUP(B3,'Alta Yoga'!A:B,2,FALSE),"Nav"),0)</f>
        <v>Nav</v>
      </c>
      <c r="AB3" s="15">
        <v>4</v>
      </c>
      <c r="AC3" s="19">
        <f>IFERROR(VLOOKUP(B3,'Boksa skola'!A:B,2,FALSE),"Nav")</f>
        <v>6</v>
      </c>
      <c r="AD3" s="19">
        <v>1</v>
      </c>
      <c r="AE3" s="5">
        <f>SUM(AD3,AB3,Z3,X3,V3,T3,R3,P3,N3,L3,J3,H3,F3)</f>
        <v>16</v>
      </c>
    </row>
    <row r="4" spans="1:31" hidden="1" x14ac:dyDescent="0.25">
      <c r="A4" s="9" t="s">
        <v>7</v>
      </c>
      <c r="B4" s="9">
        <v>328</v>
      </c>
      <c r="C4" s="10" t="s">
        <v>63</v>
      </c>
      <c r="D4" s="9">
        <v>29194466</v>
      </c>
      <c r="E4" s="15" t="str">
        <f>IF(A4="M4",IFERROR(VLOOKUP(B4,'Florbola klubs'!A:B,2,FALSE),"Nav"),0)</f>
        <v>Nav</v>
      </c>
      <c r="F4" s="15"/>
      <c r="G4" s="17">
        <f>IF(A4="Z4",IFERROR(VLOOKUP(B4,BFK!A:B,2,FALSE),"Nav"),0)</f>
        <v>0</v>
      </c>
      <c r="H4" s="17"/>
      <c r="I4" s="19">
        <f>IFERROR(VLOOKUP(B4,Basketbols!A:B,2,FALSE),"Nav")</f>
        <v>4</v>
      </c>
      <c r="J4" s="19">
        <v>2</v>
      </c>
      <c r="K4" s="17">
        <f>IF(A4="Z4",IFERROR(VLOOKUP(B4,Handbols!A:B,2,FALSE),"Nav"),0)</f>
        <v>0</v>
      </c>
      <c r="L4" s="17"/>
      <c r="M4" s="15">
        <f>IF(A4="M4",IFERROR(VLOOKUP(B4,Skriešana!A:B,2,FALSE),"Nav"),0)</f>
        <v>4.8099999999999996</v>
      </c>
      <c r="N4" s="15">
        <v>5</v>
      </c>
      <c r="O4" s="17">
        <f>IF(A4="Z4",IFERROR(VLOOKUP(B4,Tāllēkšana!A:B,2,FALSE),"Nav"),0)</f>
        <v>0</v>
      </c>
      <c r="P4" s="17"/>
      <c r="Q4" s="17">
        <f>IF(A4="Z4",IFERROR(VLOOKUP(B4,'Karate skola'!A:B,2,FALSE),"Nav"),0)</f>
        <v>0</v>
      </c>
      <c r="R4" s="17"/>
      <c r="S4" s="15">
        <f>IF(A4="M4",IFERROR(VLOOKUP(B4,'Galda tenis'!A:B,2,FALSE),"Nav"),0)</f>
        <v>70</v>
      </c>
      <c r="T4" s="15">
        <v>1</v>
      </c>
      <c r="U4" s="17">
        <f>IF(A4="Z4",IFERROR(VLOOKUP(B4,Kengaroos!A:B,2,FALSE),"Nav"),0)</f>
        <v>0</v>
      </c>
      <c r="V4" s="17"/>
      <c r="W4" s="19">
        <f>IFERROR(VLOOKUP(B4,Volejbols!A:B,2,FALSE),"Nav")</f>
        <v>9.6999999999999993</v>
      </c>
      <c r="X4" s="19">
        <v>4</v>
      </c>
      <c r="Y4" s="15" t="str">
        <f>IF(A4="M4",IFERROR(VLOOKUP(B4,Frisbijs!A:B,2,FALSE),"Nav"),0)</f>
        <v>Nav</v>
      </c>
      <c r="Z4" s="15"/>
      <c r="AA4" s="15" t="str">
        <f>IF(A4="M4",IFERROR(VLOOKUP(B4,'Alta Yoga'!A:B,2,FALSE),"Nav"),0)</f>
        <v>Nav</v>
      </c>
      <c r="AB4" s="15">
        <v>4</v>
      </c>
      <c r="AC4" s="19">
        <f>IFERROR(VLOOKUP(B4,'Boksa skola'!A:B,2,FALSE),"Nav")</f>
        <v>6</v>
      </c>
      <c r="AD4" s="19">
        <v>1</v>
      </c>
      <c r="AE4" s="5">
        <f>SUM(AD4,AB4,Z4,X4,V4,T4,R4,P4,N4,L4,J4,H4,F4)</f>
        <v>17</v>
      </c>
    </row>
    <row r="5" spans="1:31" hidden="1" x14ac:dyDescent="0.25">
      <c r="A5" s="9" t="s">
        <v>7</v>
      </c>
      <c r="B5" s="9">
        <v>340</v>
      </c>
      <c r="C5" s="10" t="s">
        <v>62</v>
      </c>
      <c r="D5" s="9">
        <v>29193726</v>
      </c>
      <c r="E5" s="15" t="str">
        <f>IF(A5="M4",IFERROR(VLOOKUP(B5,'Florbola klubs'!A:B,2,FALSE),"Nav"),0)</f>
        <v>Nav</v>
      </c>
      <c r="F5" s="15"/>
      <c r="G5" s="17">
        <f>IF(A5="Z4",IFERROR(VLOOKUP(B5,BFK!A:B,2,FALSE),"Nav"),0)</f>
        <v>0</v>
      </c>
      <c r="H5" s="17"/>
      <c r="I5" s="19">
        <f>IFERROR(VLOOKUP(B5,Basketbols!A:B,2,FALSE),"Nav")</f>
        <v>2</v>
      </c>
      <c r="J5" s="19">
        <v>3</v>
      </c>
      <c r="K5" s="17">
        <f>IF(A5="Z4",IFERROR(VLOOKUP(B5,Handbols!A:B,2,FALSE),"Nav"),0)</f>
        <v>0</v>
      </c>
      <c r="L5" s="17"/>
      <c r="M5" s="15">
        <f>IF(A5="M4",IFERROR(VLOOKUP(B5,Skriešana!A:B,2,FALSE),"Nav"),0)</f>
        <v>4.5599999999999996</v>
      </c>
      <c r="N5" s="15">
        <v>2</v>
      </c>
      <c r="O5" s="17">
        <f>IF(A5="Z4",IFERROR(VLOOKUP(B5,Tāllēkšana!A:B,2,FALSE),"Nav"),0)</f>
        <v>0</v>
      </c>
      <c r="P5" s="17"/>
      <c r="Q5" s="17">
        <f>IF(A5="Z4",IFERROR(VLOOKUP(B5,'Karate skola'!A:B,2,FALSE),"Nav"),0)</f>
        <v>0</v>
      </c>
      <c r="R5" s="17"/>
      <c r="S5" s="15">
        <f>IF(A5="M4",IFERROR(VLOOKUP(B5,'Galda tenis'!A:B,2,FALSE),"Nav"),0)</f>
        <v>60</v>
      </c>
      <c r="T5" s="15">
        <v>3</v>
      </c>
      <c r="U5" s="17">
        <f>IF(A5="Z4",IFERROR(VLOOKUP(B5,Kengaroos!A:B,2,FALSE),"Nav"),0)</f>
        <v>0</v>
      </c>
      <c r="V5" s="17"/>
      <c r="W5" s="19">
        <f>IFERROR(VLOOKUP(B5,Volejbols!A:B,2,FALSE),"Nav")</f>
        <v>8.4</v>
      </c>
      <c r="X5" s="19">
        <v>5</v>
      </c>
      <c r="Y5" s="15" t="str">
        <f>IF(A5="M4",IFERROR(VLOOKUP(B5,Frisbijs!A:B,2,FALSE),"Nav"),0)</f>
        <v>Nav</v>
      </c>
      <c r="Z5" s="15"/>
      <c r="AA5" s="15" t="str">
        <f>IF(A5="M4",IFERROR(VLOOKUP(B5,'Alta Yoga'!A:B,2,FALSE),"Nav"),0)</f>
        <v>Nav</v>
      </c>
      <c r="AB5" s="15">
        <v>4</v>
      </c>
      <c r="AC5" s="19">
        <f>IFERROR(VLOOKUP(B5,'Boksa skola'!A:B,2,FALSE),"Nav")</f>
        <v>6</v>
      </c>
      <c r="AD5" s="19">
        <v>1</v>
      </c>
      <c r="AE5" s="5">
        <f>SUM(AD5,AB5,Z5,X5,V5,T5,R5,P5,N5,L5,J5,H5,F5)</f>
        <v>18</v>
      </c>
    </row>
    <row r="6" spans="1:31" hidden="1" x14ac:dyDescent="0.25">
      <c r="A6" s="9" t="s">
        <v>7</v>
      </c>
      <c r="B6" s="9">
        <v>332</v>
      </c>
      <c r="C6" s="10" t="s">
        <v>61</v>
      </c>
      <c r="D6" s="9">
        <v>26123643</v>
      </c>
      <c r="E6" s="15" t="str">
        <f>IF(A6="M4",IFERROR(VLOOKUP(B6,'Florbola klubs'!A:B,2,FALSE),"Nav"),0)</f>
        <v>Nav</v>
      </c>
      <c r="F6" s="15"/>
      <c r="G6" s="17">
        <f>IF(A6="Z4",IFERROR(VLOOKUP(B6,BFK!A:B,2,FALSE),"Nav"),0)</f>
        <v>0</v>
      </c>
      <c r="H6" s="17"/>
      <c r="I6" s="19">
        <f>IFERROR(VLOOKUP(B6,Basketbols!A:B,2,FALSE),"Nav")</f>
        <v>1</v>
      </c>
      <c r="J6" s="19">
        <v>4</v>
      </c>
      <c r="K6" s="17">
        <f>IF(A6="Z4",IFERROR(VLOOKUP(B6,Handbols!A:B,2,FALSE),"Nav"),0)</f>
        <v>0</v>
      </c>
      <c r="L6" s="17"/>
      <c r="M6" s="15">
        <f>IF(A6="M4",IFERROR(VLOOKUP(B6,Skriešana!A:B,2,FALSE),"Nav"),0)</f>
        <v>4.72</v>
      </c>
      <c r="N6" s="15">
        <v>4</v>
      </c>
      <c r="O6" s="17">
        <f>IF(A6="Z4",IFERROR(VLOOKUP(B6,Tāllēkšana!A:B,2,FALSE),"Nav"),0)</f>
        <v>0</v>
      </c>
      <c r="P6" s="17"/>
      <c r="Q6" s="17">
        <f>IF(A6="Z4",IFERROR(VLOOKUP(B6,'Karate skola'!A:B,2,FALSE),"Nav"),0)</f>
        <v>0</v>
      </c>
      <c r="R6" s="17"/>
      <c r="S6" s="15">
        <f>IF(A6="M4",IFERROR(VLOOKUP(B6,'Galda tenis'!A:B,2,FALSE),"Nav"),0)</f>
        <v>15</v>
      </c>
      <c r="T6" s="15">
        <v>6</v>
      </c>
      <c r="U6" s="17">
        <f>IF(A6="Z4",IFERROR(VLOOKUP(B6,Kengaroos!A:B,2,FALSE),"Nav"),0)</f>
        <v>0</v>
      </c>
      <c r="V6" s="17"/>
      <c r="W6" s="19">
        <f>IFERROR(VLOOKUP(B6,Volejbols!A:B,2,FALSE),"Nav")</f>
        <v>11</v>
      </c>
      <c r="X6" s="19">
        <v>2</v>
      </c>
      <c r="Y6" s="15" t="str">
        <f>IF(A6="M4",IFERROR(VLOOKUP(B6,Frisbijs!A:B,2,FALSE),"Nav"),0)</f>
        <v>Nav</v>
      </c>
      <c r="Z6" s="15"/>
      <c r="AA6" s="15">
        <f>IF(A6="M4",IFERROR(VLOOKUP(B6,'Alta Yoga'!A:B,2,FALSE),"Nav"),0)</f>
        <v>1</v>
      </c>
      <c r="AB6" s="15">
        <v>1</v>
      </c>
      <c r="AC6" s="19" t="str">
        <f>IFERROR(VLOOKUP(B6,'Boksa skola'!A:B,2,FALSE),"Nav")</f>
        <v>Nav</v>
      </c>
      <c r="AD6" s="19">
        <v>3</v>
      </c>
      <c r="AE6" s="5">
        <f>SUM(AD6,AB6,Z6,X6,V6,T6,R6,P6,N6,L6,J6,H6,F6)</f>
        <v>20</v>
      </c>
    </row>
    <row r="7" spans="1:31" hidden="1" x14ac:dyDescent="0.25">
      <c r="A7" s="9" t="s">
        <v>7</v>
      </c>
      <c r="B7" s="9">
        <v>344</v>
      </c>
      <c r="C7" s="10" t="s">
        <v>64</v>
      </c>
      <c r="D7" s="9">
        <v>26967578</v>
      </c>
      <c r="E7" s="15" t="str">
        <f>IF(A7="M4",IFERROR(VLOOKUP(B7,'Florbola klubs'!A:B,2,FALSE),"Nav"),0)</f>
        <v>Nav</v>
      </c>
      <c r="F7" s="15"/>
      <c r="G7" s="17">
        <f>IF(A7="Z4",IFERROR(VLOOKUP(B7,BFK!A:B,2,FALSE),"Nav"),0)</f>
        <v>0</v>
      </c>
      <c r="H7" s="17"/>
      <c r="I7" s="19">
        <f>IFERROR(VLOOKUP(B7,Basketbols!A:B,2,FALSE),"Nav")</f>
        <v>2</v>
      </c>
      <c r="J7" s="19">
        <v>3</v>
      </c>
      <c r="K7" s="17">
        <f>IF(A7="Z4",IFERROR(VLOOKUP(B7,Handbols!A:B,2,FALSE),"Nav"),0)</f>
        <v>0</v>
      </c>
      <c r="L7" s="17"/>
      <c r="M7" s="15">
        <f>IF(A7="M4",IFERROR(VLOOKUP(B7,Skriešana!A:B,2,FALSE),"Nav"),0)</f>
        <v>4.93</v>
      </c>
      <c r="N7" s="15">
        <v>6</v>
      </c>
      <c r="O7" s="17">
        <f>IF(A7="Z4",IFERROR(VLOOKUP(B7,Tāllēkšana!A:B,2,FALSE),"Nav"),0)</f>
        <v>0</v>
      </c>
      <c r="P7" s="17"/>
      <c r="Q7" s="17">
        <f>IF(A7="Z4",IFERROR(VLOOKUP(B7,'Karate skola'!A:B,2,FALSE),"Nav"),0)</f>
        <v>0</v>
      </c>
      <c r="R7" s="17"/>
      <c r="S7" s="15">
        <f>IF(A7="M4",IFERROR(VLOOKUP(B7,'Galda tenis'!A:B,2,FALSE),"Nav"),0)</f>
        <v>25</v>
      </c>
      <c r="T7" s="15">
        <v>5</v>
      </c>
      <c r="U7" s="17">
        <f>IF(A7="Z4",IFERROR(VLOOKUP(B7,Kengaroos!A:B,2,FALSE),"Nav"),0)</f>
        <v>0</v>
      </c>
      <c r="V7" s="17"/>
      <c r="W7" s="19">
        <f>IFERROR(VLOOKUP(B7,Volejbols!A:B,2,FALSE),"Nav")</f>
        <v>7.2</v>
      </c>
      <c r="X7" s="19">
        <v>6</v>
      </c>
      <c r="Y7" s="15" t="str">
        <f>IF(A7="M4",IFERROR(VLOOKUP(B7,Frisbijs!A:B,2,FALSE),"Nav"),0)</f>
        <v>Nav</v>
      </c>
      <c r="Z7" s="15"/>
      <c r="AA7" s="15">
        <f>IF(A7="M4",IFERROR(VLOOKUP(B7,'Alta Yoga'!A:B,2,FALSE),"Nav"),0)</f>
        <v>2</v>
      </c>
      <c r="AB7" s="15">
        <v>2</v>
      </c>
      <c r="AC7" s="19">
        <f>IFERROR(VLOOKUP(B7,'Boksa skola'!A:B,2,FALSE),"Nav")</f>
        <v>6.5</v>
      </c>
      <c r="AD7" s="19">
        <v>2</v>
      </c>
      <c r="AE7" s="5">
        <f>SUM(AD7,AB7,Z7,X7,V7,T7,R7,P7,N7,L7,J7,H7,F7)</f>
        <v>24</v>
      </c>
    </row>
    <row r="8" spans="1:31" x14ac:dyDescent="0.25">
      <c r="A8" s="9" t="s">
        <v>13</v>
      </c>
      <c r="B8" s="9">
        <v>87</v>
      </c>
      <c r="C8" s="10" t="s">
        <v>67</v>
      </c>
      <c r="D8" s="9">
        <v>25154665</v>
      </c>
      <c r="E8" s="15">
        <f>IF(A8="M4",IFERROR(VLOOKUP(B8,'Florbola klubs'!A:B,2,FALSE),"Nav"),0)</f>
        <v>0</v>
      </c>
      <c r="F8" s="15"/>
      <c r="G8" s="17">
        <f>IF(A8="Z4",IFERROR(VLOOKUP(B8,BFK!A:B,2,FALSE),"Nav"),0)</f>
        <v>14</v>
      </c>
      <c r="H8" s="17">
        <v>3</v>
      </c>
      <c r="I8" s="19">
        <f>IFERROR(VLOOKUP(B8,Basketbols!A:B,2,FALSE),"Nav")</f>
        <v>4</v>
      </c>
      <c r="J8" s="19">
        <v>1</v>
      </c>
      <c r="K8" s="17">
        <f>IF(A8="Z4",IFERROR(VLOOKUP(B8,Handbols!A:B,2,FALSE),"Nav"),0)</f>
        <v>8.93</v>
      </c>
      <c r="L8" s="17">
        <v>1</v>
      </c>
      <c r="M8" s="15">
        <f>IF(A8="M4",IFERROR(VLOOKUP(B8,Skriešana!A:B,2,FALSE),"Nav"),0)</f>
        <v>0</v>
      </c>
      <c r="N8" s="15"/>
      <c r="O8" s="17">
        <f>IF(A8="Z4",IFERROR(VLOOKUP(B8,Tāllēkšana!A:B,2,FALSE),"Nav"),0)</f>
        <v>1.56</v>
      </c>
      <c r="P8" s="17">
        <v>1</v>
      </c>
      <c r="Q8" s="17">
        <f>IF(A8="Z4",IFERROR(VLOOKUP(B8,'Karate skola'!A:B,2,FALSE),"Nav"),0)</f>
        <v>80</v>
      </c>
      <c r="R8" s="17">
        <v>1</v>
      </c>
      <c r="S8" s="15">
        <f>IF(A8="M4",IFERROR(VLOOKUP(B8,'Galda tenis'!A:B,2,FALSE),"Nav"),0)</f>
        <v>0</v>
      </c>
      <c r="T8" s="15"/>
      <c r="U8" s="17">
        <f>IF(A8="Z4",IFERROR(VLOOKUP(B8,Kengaroos!A:B,2,FALSE),"Nav"),0)</f>
        <v>13.3</v>
      </c>
      <c r="V8" s="17">
        <v>1</v>
      </c>
      <c r="W8" s="19">
        <f>IFERROR(VLOOKUP(B8,Volejbols!A:B,2,FALSE),"Nav")</f>
        <v>16.399999999999999</v>
      </c>
      <c r="X8" s="19">
        <v>1</v>
      </c>
      <c r="Y8" s="15">
        <f>IF(A8="M4",IFERROR(VLOOKUP(B8,Frisbijs!A:B,2,FALSE),"Nav"),0)</f>
        <v>0</v>
      </c>
      <c r="Z8" s="15"/>
      <c r="AA8" s="15">
        <f>IF(A8="M4",IFERROR(VLOOKUP(B8,'Alta Yoga'!A:B,2,FALSE),"Nav"),0)</f>
        <v>0</v>
      </c>
      <c r="AB8" s="15"/>
      <c r="AC8" s="19">
        <f>IFERROR(VLOOKUP(B8,'Boksa skola'!A:B,2,FALSE),"Nav")</f>
        <v>5.5</v>
      </c>
      <c r="AD8" s="19">
        <v>1</v>
      </c>
      <c r="AE8" s="5">
        <f>SUM(AD8,AB8,Z8,X8,V8,T8,R8,P8,N8,L8,J8,H8,F8)</f>
        <v>10</v>
      </c>
    </row>
    <row r="9" spans="1:31" x14ac:dyDescent="0.25">
      <c r="A9" s="9" t="s">
        <v>13</v>
      </c>
      <c r="B9" s="9">
        <v>85</v>
      </c>
      <c r="C9" s="10" t="s">
        <v>65</v>
      </c>
      <c r="D9" s="9">
        <v>29452084</v>
      </c>
      <c r="E9" s="15">
        <f>IF(A9="M4",IFERROR(VLOOKUP(B9,'Florbola klubs'!A:B,2,FALSE),"Nav"),0)</f>
        <v>0</v>
      </c>
      <c r="F9" s="15"/>
      <c r="G9" s="17">
        <f>IF(A9="Z4",IFERROR(VLOOKUP(B9,BFK!A:B,2,FALSE),"Nav"),0)</f>
        <v>18</v>
      </c>
      <c r="H9" s="17">
        <v>2</v>
      </c>
      <c r="I9" s="19">
        <f>IFERROR(VLOOKUP(B9,Basketbols!A:B,2,FALSE),"Nav")</f>
        <v>4</v>
      </c>
      <c r="J9" s="19">
        <v>2</v>
      </c>
      <c r="K9" s="17">
        <f>IF(A9="Z4",IFERROR(VLOOKUP(B9,Handbols!A:B,2,FALSE),"Nav"),0)</f>
        <v>11.77</v>
      </c>
      <c r="L9" s="17">
        <v>3</v>
      </c>
      <c r="M9" s="15">
        <f>IF(A9="M4",IFERROR(VLOOKUP(B9,Skriešana!A:B,2,FALSE),"Nav"),0)</f>
        <v>0</v>
      </c>
      <c r="N9" s="15"/>
      <c r="O9" s="17">
        <f>IF(A9="Z4",IFERROR(VLOOKUP(B9,Tāllēkšana!A:B,2,FALSE),"Nav"),0)</f>
        <v>1.24</v>
      </c>
      <c r="P9" s="17">
        <v>3</v>
      </c>
      <c r="Q9" s="17">
        <f>IF(A9="Z4",IFERROR(VLOOKUP(B9,'Karate skola'!A:B,2,FALSE),"Nav"),0)</f>
        <v>77</v>
      </c>
      <c r="R9" s="17">
        <v>2</v>
      </c>
      <c r="S9" s="15">
        <f>IF(A9="M4",IFERROR(VLOOKUP(B9,'Galda tenis'!A:B,2,FALSE),"Nav"),0)</f>
        <v>0</v>
      </c>
      <c r="T9" s="15"/>
      <c r="U9" s="17">
        <f>IF(A9="Z4",IFERROR(VLOOKUP(B9,Kengaroos!A:B,2,FALSE),"Nav"),0)</f>
        <v>13.8</v>
      </c>
      <c r="V9" s="17">
        <v>3</v>
      </c>
      <c r="W9" s="19">
        <f>IFERROR(VLOOKUP(B9,Volejbols!A:B,2,FALSE),"Nav")</f>
        <v>15</v>
      </c>
      <c r="X9" s="19">
        <v>2</v>
      </c>
      <c r="Y9" s="15">
        <f>IF(A9="M4",IFERROR(VLOOKUP(B9,Frisbijs!A:B,2,FALSE),"Nav"),0)</f>
        <v>0</v>
      </c>
      <c r="Z9" s="15"/>
      <c r="AA9" s="15">
        <f>IF(A9="M4",IFERROR(VLOOKUP(B9,'Alta Yoga'!A:B,2,FALSE),"Nav"),0)</f>
        <v>0</v>
      </c>
      <c r="AB9" s="15"/>
      <c r="AC9" s="19">
        <f>IFERROR(VLOOKUP(B9,'Boksa skola'!A:B,2,FALSE),"Nav")</f>
        <v>6</v>
      </c>
      <c r="AD9" s="19">
        <v>2</v>
      </c>
      <c r="AE9" s="5">
        <f>SUM(AD9,AB9,Z9,X9,V9,T9,R9,P9,N9,L9,J9,H9,F9)</f>
        <v>19</v>
      </c>
    </row>
    <row r="10" spans="1:31" x14ac:dyDescent="0.25">
      <c r="A10" s="9" t="s">
        <v>13</v>
      </c>
      <c r="B10" s="9">
        <v>217</v>
      </c>
      <c r="C10" s="10" t="s">
        <v>66</v>
      </c>
      <c r="D10" s="9">
        <v>22019323</v>
      </c>
      <c r="E10" s="15">
        <f>IF(A10="M4",IFERROR(VLOOKUP(B10,'Florbola klubs'!A:B,2,FALSE),"Nav"),0)</f>
        <v>0</v>
      </c>
      <c r="F10" s="15"/>
      <c r="G10" s="17">
        <f>IF(A10="Z4",IFERROR(VLOOKUP(B10,BFK!A:B,2,FALSE),"Nav"),0)</f>
        <v>19</v>
      </c>
      <c r="H10" s="17">
        <v>1</v>
      </c>
      <c r="I10" s="19">
        <f>IFERROR(VLOOKUP(B10,Basketbols!A:B,2,FALSE),"Nav")</f>
        <v>1</v>
      </c>
      <c r="J10" s="19">
        <v>3</v>
      </c>
      <c r="K10" s="17">
        <f>IF(A10="Z4",IFERROR(VLOOKUP(B10,Handbols!A:B,2,FALSE),"Nav"),0)</f>
        <v>9.44</v>
      </c>
      <c r="L10" s="17">
        <v>2</v>
      </c>
      <c r="M10" s="15">
        <f>IF(A10="M4",IFERROR(VLOOKUP(B10,Skriešana!A:B,2,FALSE),"Nav"),0)</f>
        <v>0</v>
      </c>
      <c r="N10" s="15"/>
      <c r="O10" s="17">
        <f>IF(A10="Z4",IFERROR(VLOOKUP(B10,Tāllēkšana!A:B,2,FALSE),"Nav"),0)</f>
        <v>1.33</v>
      </c>
      <c r="P10" s="17">
        <v>2</v>
      </c>
      <c r="Q10" s="17">
        <f>IF(A10="Z4",IFERROR(VLOOKUP(B10,'Karate skola'!A:B,2,FALSE),"Nav"),0)</f>
        <v>75</v>
      </c>
      <c r="R10" s="17">
        <v>3</v>
      </c>
      <c r="S10" s="15">
        <f>IF(A10="M4",IFERROR(VLOOKUP(B10,'Galda tenis'!A:B,2,FALSE),"Nav"),0)</f>
        <v>0</v>
      </c>
      <c r="T10" s="15"/>
      <c r="U10" s="17">
        <f>IF(A10="Z4",IFERROR(VLOOKUP(B10,Kengaroos!A:B,2,FALSE),"Nav"),0)</f>
        <v>13.7</v>
      </c>
      <c r="V10" s="17">
        <v>2</v>
      </c>
      <c r="W10" s="19">
        <f>IFERROR(VLOOKUP(B10,Volejbols!A:B,2,FALSE),"Nav")</f>
        <v>12.6</v>
      </c>
      <c r="X10" s="19">
        <v>3</v>
      </c>
      <c r="Y10" s="15">
        <f>IF(A10="M4",IFERROR(VLOOKUP(B10,Frisbijs!A:B,2,FALSE),"Nav"),0)</f>
        <v>0</v>
      </c>
      <c r="Z10" s="15"/>
      <c r="AA10" s="15">
        <f>IF(A10="M4",IFERROR(VLOOKUP(B10,'Alta Yoga'!A:B,2,FALSE),"Nav"),0)</f>
        <v>0</v>
      </c>
      <c r="AB10" s="15"/>
      <c r="AC10" s="19">
        <f>IFERROR(VLOOKUP(B10,'Boksa skola'!A:B,2,FALSE),"Nav")</f>
        <v>6.5</v>
      </c>
      <c r="AD10" s="19">
        <v>3</v>
      </c>
      <c r="AE10" s="5">
        <f>SUM(AD10,AB10,Z10,X10,V10,T10,R10,P10,N10,L10,J10,H10,F10)</f>
        <v>19</v>
      </c>
    </row>
    <row r="11" spans="1:31" x14ac:dyDescent="0.25">
      <c r="A11" s="9" t="s">
        <v>13</v>
      </c>
      <c r="B11" s="9">
        <v>2</v>
      </c>
      <c r="C11" s="10" t="s">
        <v>68</v>
      </c>
      <c r="D11" s="9">
        <v>26204912</v>
      </c>
      <c r="E11" s="15">
        <f>IF(A11="M4",IFERROR(VLOOKUP(B11,'Florbola klubs'!A:B,2,FALSE),"Nav"),0)</f>
        <v>0</v>
      </c>
      <c r="F11" s="15"/>
      <c r="G11" s="17" t="str">
        <f>IF(A11="Z4",IFERROR(VLOOKUP(B11,BFK!A:B,2,FALSE),"Nav"),0)</f>
        <v>Nav</v>
      </c>
      <c r="H11" s="17">
        <v>4</v>
      </c>
      <c r="I11" s="19" t="str">
        <f>IFERROR(VLOOKUP(B11,Basketbols!A:B,2,FALSE),"Nav")</f>
        <v>Nav</v>
      </c>
      <c r="J11" s="19">
        <v>4</v>
      </c>
      <c r="K11" s="17" t="str">
        <f>IF(A11="Z4",IFERROR(VLOOKUP(B11,Handbols!A:B,2,FALSE),"Nav"),0)</f>
        <v>Nav</v>
      </c>
      <c r="L11" s="17">
        <v>4</v>
      </c>
      <c r="M11" s="15">
        <f>IF(A11="M4",IFERROR(VLOOKUP(B11,Skriešana!A:B,2,FALSE),"Nav"),0)</f>
        <v>0</v>
      </c>
      <c r="N11" s="15"/>
      <c r="O11" s="17" t="str">
        <f>IF(A11="Z4",IFERROR(VLOOKUP(B11,Tāllēkšana!A:B,2,FALSE),"Nav"),0)</f>
        <v>Nav</v>
      </c>
      <c r="P11" s="17">
        <v>4</v>
      </c>
      <c r="Q11" s="17" t="str">
        <f>IF(A11="Z4",IFERROR(VLOOKUP(B11,'Karate skola'!A:B,2,FALSE),"Nav"),0)</f>
        <v>Nav</v>
      </c>
      <c r="R11" s="17">
        <v>4</v>
      </c>
      <c r="S11" s="15">
        <f>IF(A11="M4",IFERROR(VLOOKUP(B11,'Galda tenis'!A:B,2,FALSE),"Nav"),0)</f>
        <v>0</v>
      </c>
      <c r="T11" s="15"/>
      <c r="U11" s="17" t="str">
        <f>IF(A11="Z4",IFERROR(VLOOKUP(B11,Kengaroos!A:B,2,FALSE),"Nav"),0)</f>
        <v>Nav</v>
      </c>
      <c r="V11" s="17">
        <v>4</v>
      </c>
      <c r="W11" s="19" t="str">
        <f>IFERROR(VLOOKUP(B11,Volejbols!A:B,2,FALSE),"Nav")</f>
        <v>Nav</v>
      </c>
      <c r="X11" s="19">
        <v>4</v>
      </c>
      <c r="Y11" s="15">
        <f>IF(A11="M4",IFERROR(VLOOKUP(B11,Frisbijs!A:B,2,FALSE),"Nav"),0)</f>
        <v>0</v>
      </c>
      <c r="Z11" s="15"/>
      <c r="AA11" s="15">
        <f>IF(A11="M4",IFERROR(VLOOKUP(B11,'Alta Yoga'!A:B,2,FALSE),"Nav"),0)</f>
        <v>0</v>
      </c>
      <c r="AB11" s="15"/>
      <c r="AC11" s="19" t="str">
        <f>IFERROR(VLOOKUP(B11,'Boksa skola'!A:B,2,FALSE),"Nav")</f>
        <v>Nav</v>
      </c>
      <c r="AD11" s="19">
        <v>4</v>
      </c>
      <c r="AE11" s="5">
        <f>SUM(AD11,AB11,Z11,X11,V11,T11,R11,P11,N11,L11,J11,H11,F11)</f>
        <v>32</v>
      </c>
    </row>
    <row r="12" spans="1:31" hidden="1" x14ac:dyDescent="0.25">
      <c r="A12" s="9" t="s">
        <v>7</v>
      </c>
      <c r="B12" s="9">
        <v>366</v>
      </c>
      <c r="C12" s="10" t="s">
        <v>77</v>
      </c>
      <c r="D12" s="9"/>
      <c r="E12" s="15" t="str">
        <f>IF(A12="M4",IFERROR(VLOOKUP(B12,'Florbola klubs'!A:B,2,FALSE),"Nav"),0)</f>
        <v>Nav</v>
      </c>
      <c r="F12" s="15"/>
      <c r="G12" s="17">
        <f>IF(A12="Z4",IFERROR(VLOOKUP(B12,BFK!A:B,2,FALSE),"Nav"),0)</f>
        <v>0</v>
      </c>
      <c r="H12" s="17"/>
      <c r="I12" s="19" t="str">
        <f>IFERROR(VLOOKUP(B12,Basketbols!A:B,2,FALSE),"Nav")</f>
        <v>Nav</v>
      </c>
      <c r="J12" s="19"/>
      <c r="K12" s="17">
        <f>IF(A12="Z4",IFERROR(VLOOKUP(B12,Handbols!A:B,2,FALSE),"Nav"),0)</f>
        <v>0</v>
      </c>
      <c r="L12" s="17"/>
      <c r="M12" s="15" t="str">
        <f>IF(A12="M4",IFERROR(VLOOKUP(B12,Skriešana!A:B,2,FALSE),"Nav"),0)</f>
        <v>Nav</v>
      </c>
      <c r="N12" s="15">
        <v>7</v>
      </c>
      <c r="O12" s="17">
        <f>IF(A12="Z4",IFERROR(VLOOKUP(B12,Tāllēkšana!A:B,2,FALSE),"Nav"),0)</f>
        <v>0</v>
      </c>
      <c r="P12" s="17"/>
      <c r="Q12" s="17">
        <f>IF(A12="Z4",IFERROR(VLOOKUP(B12,'Karate skola'!A:B,2,FALSE),"Nav"),0)</f>
        <v>0</v>
      </c>
      <c r="R12" s="17"/>
      <c r="S12" s="15" t="str">
        <f>IF(A12="M4",IFERROR(VLOOKUP(B12,'Galda tenis'!A:B,2,FALSE),"Nav"),0)</f>
        <v>Nav</v>
      </c>
      <c r="T12" s="15">
        <v>7</v>
      </c>
      <c r="U12" s="17">
        <f>IF(A12="Z4",IFERROR(VLOOKUP(B12,Kengaroos!A:B,2,FALSE),"Nav"),0)</f>
        <v>0</v>
      </c>
      <c r="V12" s="17"/>
      <c r="W12" s="19" t="str">
        <f>IFERROR(VLOOKUP(B12,Volejbols!A:B,2,FALSE),"Nav")</f>
        <v>Nav</v>
      </c>
      <c r="X12" s="19">
        <v>7</v>
      </c>
      <c r="Y12" s="15" t="str">
        <f>IF(A12="M4",IFERROR(VLOOKUP(B12,Frisbijs!A:B,2,FALSE),"Nav"),0)</f>
        <v>Nav</v>
      </c>
      <c r="Z12" s="15"/>
      <c r="AA12" s="15" t="str">
        <f>IF(A12="M4",IFERROR(VLOOKUP(B12,'Alta Yoga'!A:B,2,FALSE),"Nav"),0)</f>
        <v>Nav</v>
      </c>
      <c r="AB12" s="15">
        <v>4</v>
      </c>
      <c r="AC12" s="19" t="str">
        <f>IFERROR(VLOOKUP(B12,'Boksa skola'!A:B,2,FALSE),"Nav")</f>
        <v>Nav</v>
      </c>
      <c r="AD12" s="19">
        <v>3</v>
      </c>
      <c r="AE12" s="5">
        <f>SUM(AD12,AB12,Z12,X12,V12,T12,R12,P12,N12,L12,J12,H12,F12)</f>
        <v>28</v>
      </c>
    </row>
    <row r="13" spans="1:31" hidden="1" x14ac:dyDescent="0.25">
      <c r="A13" s="9"/>
      <c r="B13" s="9"/>
      <c r="C13" s="10"/>
      <c r="D13" s="9"/>
      <c r="E13" s="15">
        <f>IF(A13="M4",IFERROR(VLOOKUP(B13,'Florbola klubs'!A:B,2,FALSE),"Nav"),0)</f>
        <v>0</v>
      </c>
      <c r="F13" s="15"/>
      <c r="G13" s="17">
        <f>IF(A13="Z4",IFERROR(VLOOKUP(B13,BFK!A:B,2,FALSE),"Nav"),0)</f>
        <v>0</v>
      </c>
      <c r="H13" s="17"/>
      <c r="I13" s="19" t="str">
        <f>IFERROR(VLOOKUP(B13,Basketbols!A:B,2,FALSE),"Nav")</f>
        <v>Nav</v>
      </c>
      <c r="J13" s="19"/>
      <c r="K13" s="17">
        <f>IF(A13="Z4",IFERROR(VLOOKUP(B13,Handbols!A:B,2,FALSE),"Nav"),0)</f>
        <v>0</v>
      </c>
      <c r="L13" s="17"/>
      <c r="M13" s="15">
        <f>IF(A13="M4",IFERROR(VLOOKUP(B13,Skriešana!A:B,2,FALSE),"Nav"),0)</f>
        <v>0</v>
      </c>
      <c r="N13" s="15"/>
      <c r="O13" s="17">
        <f>IF(A13="Z4",IFERROR(VLOOKUP(B13,Tāllēkšana!A:B,2,FALSE),"Nav"),0)</f>
        <v>0</v>
      </c>
      <c r="P13" s="17"/>
      <c r="Q13" s="17">
        <f>IF(A13="Z4",IFERROR(VLOOKUP(B13,'Karate skola'!A:B,2,FALSE),"Nav"),0)</f>
        <v>0</v>
      </c>
      <c r="R13" s="17"/>
      <c r="S13" s="15">
        <f>IF(A13="M4",IFERROR(VLOOKUP(B13,'Galda tenis'!A:B,2,FALSE),"Nav"),0)</f>
        <v>0</v>
      </c>
      <c r="T13" s="15"/>
      <c r="U13" s="17">
        <f>IF(A13="Z4",IFERROR(VLOOKUP(B13,Kengaroos!A:B,2,FALSE),"Nav"),0)</f>
        <v>0</v>
      </c>
      <c r="V13" s="17"/>
      <c r="W13" s="19" t="str">
        <f>IFERROR(VLOOKUP(B13,Volejbols!A:B,2,FALSE),"Nav")</f>
        <v>Nav</v>
      </c>
      <c r="X13" s="19"/>
      <c r="Y13" s="15">
        <f>IF(A13="M4",IFERROR(VLOOKUP(B13,Frisbijs!A:B,2,FALSE),"Nav"),0)</f>
        <v>0</v>
      </c>
      <c r="Z13" s="15"/>
      <c r="AA13" s="15">
        <f>IF(A13="M4",IFERROR(VLOOKUP(B13,'Alta Yoga'!A:B,2,FALSE),"Nav"),0)</f>
        <v>0</v>
      </c>
      <c r="AB13" s="15"/>
      <c r="AC13" s="19" t="str">
        <f>IFERROR(VLOOKUP(B13,'Boksa skola'!A:B,2,FALSE),"Nav")</f>
        <v>Nav</v>
      </c>
      <c r="AD13" s="19"/>
      <c r="AE13" s="5">
        <f t="shared" ref="AE3:AE28" si="0">SUM(AD13,AB13,Z13,X13,V13,T13,R13,P13,N13,L13,J13,H13,F13)</f>
        <v>0</v>
      </c>
    </row>
    <row r="14" spans="1:31" hidden="1" x14ac:dyDescent="0.25">
      <c r="A14" s="9"/>
      <c r="B14" s="9"/>
      <c r="C14" s="10"/>
      <c r="D14" s="9"/>
      <c r="E14" s="15">
        <f>IF(A14="M4",IFERROR(VLOOKUP(B14,'Florbola klubs'!A:B,2,FALSE),"Nav"),0)</f>
        <v>0</v>
      </c>
      <c r="F14" s="15"/>
      <c r="G14" s="17">
        <f>IF(A14="Z4",IFERROR(VLOOKUP(B14,BFK!A:B,2,FALSE),"Nav"),0)</f>
        <v>0</v>
      </c>
      <c r="H14" s="17"/>
      <c r="I14" s="19" t="str">
        <f>IFERROR(VLOOKUP(B14,Basketbols!A:B,2,FALSE),"Nav")</f>
        <v>Nav</v>
      </c>
      <c r="J14" s="19"/>
      <c r="K14" s="17">
        <f>IF(A14="Z4",IFERROR(VLOOKUP(B14,Handbols!A:B,2,FALSE),"Nav"),0)</f>
        <v>0</v>
      </c>
      <c r="L14" s="17"/>
      <c r="M14" s="15">
        <f>IF(A14="M4",IFERROR(VLOOKUP(B14,Skriešana!A:B,2,FALSE),"Nav"),0)</f>
        <v>0</v>
      </c>
      <c r="N14" s="15"/>
      <c r="O14" s="17">
        <f>IF(A14="Z4",IFERROR(VLOOKUP(B14,Tāllēkšana!A:B,2,FALSE),"Nav"),0)</f>
        <v>0</v>
      </c>
      <c r="P14" s="17"/>
      <c r="Q14" s="17">
        <f>IF(A14="Z4",IFERROR(VLOOKUP(B14,'Karate skola'!A:B,2,FALSE),"Nav"),0)</f>
        <v>0</v>
      </c>
      <c r="R14" s="17"/>
      <c r="S14" s="15">
        <f>IF(A14="M4",IFERROR(VLOOKUP(B14,'Galda tenis'!A:B,2,FALSE),"Nav"),0)</f>
        <v>0</v>
      </c>
      <c r="T14" s="15"/>
      <c r="U14" s="17">
        <f>IF(A14="Z4",IFERROR(VLOOKUP(B14,Kengaroos!A:B,2,FALSE),"Nav"),0)</f>
        <v>0</v>
      </c>
      <c r="V14" s="17"/>
      <c r="W14" s="19" t="str">
        <f>IFERROR(VLOOKUP(B14,Volejbols!A:B,2,FALSE),"Nav")</f>
        <v>Nav</v>
      </c>
      <c r="X14" s="19"/>
      <c r="Y14" s="15">
        <f>IF(A14="M4",IFERROR(VLOOKUP(B14,Frisbijs!A:B,2,FALSE),"Nav"),0)</f>
        <v>0</v>
      </c>
      <c r="Z14" s="15"/>
      <c r="AA14" s="15">
        <f>IF(A14="M4",IFERROR(VLOOKUP(B14,'Alta Yoga'!A:B,2,FALSE),"Nav"),0)</f>
        <v>0</v>
      </c>
      <c r="AB14" s="15"/>
      <c r="AC14" s="19" t="str">
        <f>IFERROR(VLOOKUP(B14,'Boksa skola'!A:B,2,FALSE),"Nav")</f>
        <v>Nav</v>
      </c>
      <c r="AD14" s="19"/>
      <c r="AE14" s="5">
        <f t="shared" si="0"/>
        <v>0</v>
      </c>
    </row>
    <row r="15" spans="1:31" hidden="1" x14ac:dyDescent="0.25">
      <c r="A15" s="9"/>
      <c r="B15" s="9"/>
      <c r="C15" s="10"/>
      <c r="D15" s="9"/>
      <c r="E15" s="15">
        <f>IF(A15="M4",IFERROR(VLOOKUP(B15,'Florbola klubs'!A:B,2,FALSE),"Nav"),0)</f>
        <v>0</v>
      </c>
      <c r="F15" s="15"/>
      <c r="G15" s="17">
        <f>IF(A15="Z4",IFERROR(VLOOKUP(B15,BFK!A:B,2,FALSE),"Nav"),0)</f>
        <v>0</v>
      </c>
      <c r="H15" s="17"/>
      <c r="I15" s="19" t="str">
        <f>IFERROR(VLOOKUP(B15,Basketbols!A:B,2,FALSE),"Nav")</f>
        <v>Nav</v>
      </c>
      <c r="J15" s="19"/>
      <c r="K15" s="17">
        <f>IF(A15="Z4",IFERROR(VLOOKUP(B15,Handbols!A:B,2,FALSE),"Nav"),0)</f>
        <v>0</v>
      </c>
      <c r="L15" s="17"/>
      <c r="M15" s="15">
        <f>IF(A15="M4",IFERROR(VLOOKUP(B15,Skriešana!A:B,2,FALSE),"Nav"),0)</f>
        <v>0</v>
      </c>
      <c r="N15" s="15"/>
      <c r="O15" s="17">
        <f>IF(A15="Z4",IFERROR(VLOOKUP(B15,Tāllēkšana!A:B,2,FALSE),"Nav"),0)</f>
        <v>0</v>
      </c>
      <c r="P15" s="17"/>
      <c r="Q15" s="17">
        <f>IF(A15="Z4",IFERROR(VLOOKUP(B15,'Karate skola'!A:B,2,FALSE),"Nav"),0)</f>
        <v>0</v>
      </c>
      <c r="R15" s="17"/>
      <c r="S15" s="15">
        <f>IF(A15="M4",IFERROR(VLOOKUP(B15,'Galda tenis'!A:B,2,FALSE),"Nav"),0)</f>
        <v>0</v>
      </c>
      <c r="T15" s="15"/>
      <c r="U15" s="17">
        <f>IF(A15="Z4",IFERROR(VLOOKUP(B15,Kengaroos!A:B,2,FALSE),"Nav"),0)</f>
        <v>0</v>
      </c>
      <c r="V15" s="17"/>
      <c r="W15" s="19" t="str">
        <f>IFERROR(VLOOKUP(B15,Volejbols!A:B,2,FALSE),"Nav")</f>
        <v>Nav</v>
      </c>
      <c r="X15" s="19"/>
      <c r="Y15" s="15">
        <f>IF(A15="M4",IFERROR(VLOOKUP(B15,Frisbijs!A:B,2,FALSE),"Nav"),0)</f>
        <v>0</v>
      </c>
      <c r="Z15" s="15"/>
      <c r="AA15" s="15">
        <f>IF(A15="M4",IFERROR(VLOOKUP(B15,'Alta Yoga'!A:B,2,FALSE),"Nav"),0)</f>
        <v>0</v>
      </c>
      <c r="AB15" s="15"/>
      <c r="AC15" s="19" t="str">
        <f>IFERROR(VLOOKUP(B15,'Boksa skola'!A:B,2,FALSE),"Nav")</f>
        <v>Nav</v>
      </c>
      <c r="AD15" s="19"/>
      <c r="AE15" s="5">
        <f t="shared" si="0"/>
        <v>0</v>
      </c>
    </row>
    <row r="16" spans="1:31" hidden="1" x14ac:dyDescent="0.25">
      <c r="A16" s="9"/>
      <c r="B16" s="9"/>
      <c r="C16" s="10"/>
      <c r="D16" s="9"/>
      <c r="E16" s="15">
        <f>IF(A16="M4",IFERROR(VLOOKUP(B16,'Florbola klubs'!A:B,2,FALSE),"Nav"),0)</f>
        <v>0</v>
      </c>
      <c r="F16" s="15"/>
      <c r="G16" s="17">
        <f>IF(A16="Z4",IFERROR(VLOOKUP(B16,BFK!A:B,2,FALSE),"Nav"),0)</f>
        <v>0</v>
      </c>
      <c r="H16" s="17"/>
      <c r="I16" s="19" t="str">
        <f>IFERROR(VLOOKUP(B16,Basketbols!A:B,2,FALSE),"Nav")</f>
        <v>Nav</v>
      </c>
      <c r="J16" s="19"/>
      <c r="K16" s="17">
        <f>IF(A16="Z4",IFERROR(VLOOKUP(B16,Handbols!A:B,2,FALSE),"Nav"),0)</f>
        <v>0</v>
      </c>
      <c r="L16" s="17"/>
      <c r="M16" s="15">
        <f>IF(A16="M4",IFERROR(VLOOKUP(B16,Skriešana!A:B,2,FALSE),"Nav"),0)</f>
        <v>0</v>
      </c>
      <c r="N16" s="15"/>
      <c r="O16" s="17">
        <f>IF(A16="Z4",IFERROR(VLOOKUP(B16,Tāllēkšana!A:B,2,FALSE),"Nav"),0)</f>
        <v>0</v>
      </c>
      <c r="P16" s="17"/>
      <c r="Q16" s="17">
        <f>IF(A16="Z4",IFERROR(VLOOKUP(B16,'Karate skola'!A:B,2,FALSE),"Nav"),0)</f>
        <v>0</v>
      </c>
      <c r="R16" s="17"/>
      <c r="S16" s="15">
        <f>IF(A16="M4",IFERROR(VLOOKUP(B16,'Galda tenis'!A:B,2,FALSE),"Nav"),0)</f>
        <v>0</v>
      </c>
      <c r="T16" s="15"/>
      <c r="U16" s="17">
        <f>IF(A16="Z4",IFERROR(VLOOKUP(B16,Kengaroos!A:B,2,FALSE),"Nav"),0)</f>
        <v>0</v>
      </c>
      <c r="V16" s="17"/>
      <c r="W16" s="19" t="str">
        <f>IFERROR(VLOOKUP(B16,Volejbols!A:B,2,FALSE),"Nav")</f>
        <v>Nav</v>
      </c>
      <c r="X16" s="19"/>
      <c r="Y16" s="15">
        <f>IF(A16="M4",IFERROR(VLOOKUP(B16,Frisbijs!A:B,2,FALSE),"Nav"),0)</f>
        <v>0</v>
      </c>
      <c r="Z16" s="15"/>
      <c r="AA16" s="15">
        <f>IF(A16="M4",IFERROR(VLOOKUP(B16,'Alta Yoga'!A:B,2,FALSE),"Nav"),0)</f>
        <v>0</v>
      </c>
      <c r="AB16" s="15"/>
      <c r="AC16" s="19" t="str">
        <f>IFERROR(VLOOKUP(B16,'Boksa skola'!A:B,2,FALSE),"Nav")</f>
        <v>Nav</v>
      </c>
      <c r="AD16" s="19"/>
      <c r="AE16" s="5">
        <f t="shared" si="0"/>
        <v>0</v>
      </c>
    </row>
    <row r="17" spans="1:31" hidden="1" x14ac:dyDescent="0.25">
      <c r="A17" s="9"/>
      <c r="B17" s="9"/>
      <c r="C17" s="10"/>
      <c r="D17" s="9"/>
      <c r="E17" s="15">
        <f>IF(A17="M4",IFERROR(VLOOKUP(B17,'Florbola klubs'!A:B,2,FALSE),"Nav"),0)</f>
        <v>0</v>
      </c>
      <c r="F17" s="15"/>
      <c r="G17" s="17">
        <f>IF(A17="Z4",IFERROR(VLOOKUP(B17,BFK!A:B,2,FALSE),"Nav"),0)</f>
        <v>0</v>
      </c>
      <c r="H17" s="17"/>
      <c r="I17" s="19" t="str">
        <f>IFERROR(VLOOKUP(B17,Basketbols!A:B,2,FALSE),"Nav")</f>
        <v>Nav</v>
      </c>
      <c r="J17" s="19"/>
      <c r="K17" s="17">
        <f>IF(A17="Z4",IFERROR(VLOOKUP(B17,Handbols!A:B,2,FALSE),"Nav"),0)</f>
        <v>0</v>
      </c>
      <c r="L17" s="17"/>
      <c r="M17" s="15">
        <f>IF(A17="M4",IFERROR(VLOOKUP(B17,Skriešana!A:B,2,FALSE),"Nav"),0)</f>
        <v>0</v>
      </c>
      <c r="N17" s="15"/>
      <c r="O17" s="17">
        <f>IF(A17="Z4",IFERROR(VLOOKUP(B17,Tāllēkšana!A:B,2,FALSE),"Nav"),0)</f>
        <v>0</v>
      </c>
      <c r="P17" s="17"/>
      <c r="Q17" s="17">
        <f>IF(A17="Z4",IFERROR(VLOOKUP(B17,'Karate skola'!A:B,2,FALSE),"Nav"),0)</f>
        <v>0</v>
      </c>
      <c r="R17" s="17"/>
      <c r="S17" s="15">
        <f>IF(A17="M4",IFERROR(VLOOKUP(B17,'Galda tenis'!A:B,2,FALSE),"Nav"),0)</f>
        <v>0</v>
      </c>
      <c r="T17" s="15"/>
      <c r="U17" s="17">
        <f>IF(A17="Z4",IFERROR(VLOOKUP(B17,Kengaroos!A:B,2,FALSE),"Nav"),0)</f>
        <v>0</v>
      </c>
      <c r="V17" s="17"/>
      <c r="W17" s="19" t="str">
        <f>IFERROR(VLOOKUP(B17,Volejbols!A:B,2,FALSE),"Nav")</f>
        <v>Nav</v>
      </c>
      <c r="X17" s="19"/>
      <c r="Y17" s="15">
        <f>IF(A17="M4",IFERROR(VLOOKUP(B17,Frisbijs!A:B,2,FALSE),"Nav"),0)</f>
        <v>0</v>
      </c>
      <c r="Z17" s="15"/>
      <c r="AA17" s="15">
        <f>IF(A17="M4",IFERROR(VLOOKUP(B17,'Alta Yoga'!A:B,2,FALSE),"Nav"),0)</f>
        <v>0</v>
      </c>
      <c r="AB17" s="15"/>
      <c r="AC17" s="19" t="str">
        <f>IFERROR(VLOOKUP(B17,'Boksa skola'!A:B,2,FALSE),"Nav")</f>
        <v>Nav</v>
      </c>
      <c r="AD17" s="19"/>
      <c r="AE17" s="5">
        <f t="shared" si="0"/>
        <v>0</v>
      </c>
    </row>
    <row r="18" spans="1:31" hidden="1" x14ac:dyDescent="0.25">
      <c r="A18" s="9"/>
      <c r="B18" s="9"/>
      <c r="C18" s="10"/>
      <c r="D18" s="9"/>
      <c r="E18" s="15">
        <f>IF(A18="M4",IFERROR(VLOOKUP(B18,'Florbola klubs'!A:B,2,FALSE),"Nav"),0)</f>
        <v>0</v>
      </c>
      <c r="F18" s="15"/>
      <c r="G18" s="17">
        <f>IF(A18="Z4",IFERROR(VLOOKUP(B18,BFK!A:B,2,FALSE),"Nav"),0)</f>
        <v>0</v>
      </c>
      <c r="H18" s="17"/>
      <c r="I18" s="19" t="str">
        <f>IFERROR(VLOOKUP(B18,Basketbols!A:B,2,FALSE),"Nav")</f>
        <v>Nav</v>
      </c>
      <c r="J18" s="19"/>
      <c r="K18" s="17">
        <f>IF(A18="Z4",IFERROR(VLOOKUP(B18,Handbols!A:B,2,FALSE),"Nav"),0)</f>
        <v>0</v>
      </c>
      <c r="L18" s="17"/>
      <c r="M18" s="15">
        <f>IF(A18="M4",IFERROR(VLOOKUP(B18,Skriešana!A:B,2,FALSE),"Nav"),0)</f>
        <v>0</v>
      </c>
      <c r="N18" s="15"/>
      <c r="O18" s="17">
        <f>IF(A18="Z4",IFERROR(VLOOKUP(B18,Tāllēkšana!A:B,2,FALSE),"Nav"),0)</f>
        <v>0</v>
      </c>
      <c r="P18" s="17"/>
      <c r="Q18" s="17">
        <f>IF(A18="Z4",IFERROR(VLOOKUP(B18,'Karate skola'!A:B,2,FALSE),"Nav"),0)</f>
        <v>0</v>
      </c>
      <c r="R18" s="17"/>
      <c r="S18" s="15">
        <f>IF(A18="M4",IFERROR(VLOOKUP(B18,'Galda tenis'!A:B,2,FALSE),"Nav"),0)</f>
        <v>0</v>
      </c>
      <c r="T18" s="15"/>
      <c r="U18" s="17">
        <f>IF(A18="Z4",IFERROR(VLOOKUP(B18,Kengaroos!A:B,2,FALSE),"Nav"),0)</f>
        <v>0</v>
      </c>
      <c r="V18" s="17"/>
      <c r="W18" s="19" t="str">
        <f>IFERROR(VLOOKUP(B18,Volejbols!A:B,2,FALSE),"Nav")</f>
        <v>Nav</v>
      </c>
      <c r="X18" s="19"/>
      <c r="Y18" s="15">
        <f>IF(A18="M4",IFERROR(VLOOKUP(B18,Frisbijs!A:B,2,FALSE),"Nav"),0)</f>
        <v>0</v>
      </c>
      <c r="Z18" s="15"/>
      <c r="AA18" s="15">
        <f>IF(A18="M4",IFERROR(VLOOKUP(B18,'Alta Yoga'!A:B,2,FALSE),"Nav"),0)</f>
        <v>0</v>
      </c>
      <c r="AB18" s="15"/>
      <c r="AC18" s="19" t="str">
        <f>IFERROR(VLOOKUP(B18,'Boksa skola'!A:B,2,FALSE),"Nav")</f>
        <v>Nav</v>
      </c>
      <c r="AD18" s="19"/>
      <c r="AE18" s="5">
        <f t="shared" si="0"/>
        <v>0</v>
      </c>
    </row>
    <row r="19" spans="1:31" hidden="1" x14ac:dyDescent="0.25">
      <c r="A19" s="9"/>
      <c r="B19" s="9"/>
      <c r="C19" s="10"/>
      <c r="D19" s="9"/>
      <c r="E19" s="15">
        <f>IF(A19="M4",IFERROR(VLOOKUP(B19,'Florbola klubs'!A:B,2,FALSE),"Nav"),0)</f>
        <v>0</v>
      </c>
      <c r="F19" s="15"/>
      <c r="G19" s="17">
        <f>IF(A19="Z4",IFERROR(VLOOKUP(B19,BFK!A:B,2,FALSE),"Nav"),0)</f>
        <v>0</v>
      </c>
      <c r="H19" s="17"/>
      <c r="I19" s="19" t="str">
        <f>IFERROR(VLOOKUP(B19,Basketbols!A:B,2,FALSE),"Nav")</f>
        <v>Nav</v>
      </c>
      <c r="J19" s="19"/>
      <c r="K19" s="17">
        <f>IF(A19="Z4",IFERROR(VLOOKUP(B19,Handbols!A:B,2,FALSE),"Nav"),0)</f>
        <v>0</v>
      </c>
      <c r="L19" s="17"/>
      <c r="M19" s="15">
        <f>IF(A19="M4",IFERROR(VLOOKUP(B19,Skriešana!A:B,2,FALSE),"Nav"),0)</f>
        <v>0</v>
      </c>
      <c r="N19" s="15"/>
      <c r="O19" s="17">
        <f>IF(A19="Z4",IFERROR(VLOOKUP(B19,Tāllēkšana!A:B,2,FALSE),"Nav"),0)</f>
        <v>0</v>
      </c>
      <c r="P19" s="17"/>
      <c r="Q19" s="17">
        <f>IF(A19="Z4",IFERROR(VLOOKUP(B19,'Karate skola'!A:B,2,FALSE),"Nav"),0)</f>
        <v>0</v>
      </c>
      <c r="R19" s="17"/>
      <c r="S19" s="15">
        <f>IF(A19="M4",IFERROR(VLOOKUP(B19,'Galda tenis'!A:B,2,FALSE),"Nav"),0)</f>
        <v>0</v>
      </c>
      <c r="T19" s="15"/>
      <c r="U19" s="17">
        <f>IF(A19="Z4",IFERROR(VLOOKUP(B19,Kengaroos!A:B,2,FALSE),"Nav"),0)</f>
        <v>0</v>
      </c>
      <c r="V19" s="17"/>
      <c r="W19" s="19" t="str">
        <f>IFERROR(VLOOKUP(B19,Volejbols!A:B,2,FALSE),"Nav")</f>
        <v>Nav</v>
      </c>
      <c r="X19" s="19"/>
      <c r="Y19" s="15">
        <f>IF(A19="M4",IFERROR(VLOOKUP(B19,Frisbijs!A:B,2,FALSE),"Nav"),0)</f>
        <v>0</v>
      </c>
      <c r="Z19" s="15"/>
      <c r="AA19" s="15">
        <f>IF(A19="M4",IFERROR(VLOOKUP(B19,'Alta Yoga'!A:B,2,FALSE),"Nav"),0)</f>
        <v>0</v>
      </c>
      <c r="AB19" s="15"/>
      <c r="AC19" s="19" t="str">
        <f>IFERROR(VLOOKUP(B19,'Boksa skola'!A:B,2,FALSE),"Nav")</f>
        <v>Nav</v>
      </c>
      <c r="AD19" s="19"/>
      <c r="AE19" s="5">
        <f t="shared" si="0"/>
        <v>0</v>
      </c>
    </row>
    <row r="20" spans="1:31" hidden="1" x14ac:dyDescent="0.25">
      <c r="A20" s="9"/>
      <c r="B20" s="9"/>
      <c r="C20" s="10"/>
      <c r="D20" s="9"/>
      <c r="E20" s="15">
        <f>IF(A20="M4",IFERROR(VLOOKUP(B20,'Florbola klubs'!A:B,2,FALSE),"Nav"),0)</f>
        <v>0</v>
      </c>
      <c r="F20" s="15"/>
      <c r="G20" s="17">
        <f>IF(A20="Z4",IFERROR(VLOOKUP(B20,BFK!A:B,2,FALSE),"Nav"),0)</f>
        <v>0</v>
      </c>
      <c r="H20" s="17"/>
      <c r="I20" s="19" t="str">
        <f>IFERROR(VLOOKUP(B20,Basketbols!A:B,2,FALSE),"Nav")</f>
        <v>Nav</v>
      </c>
      <c r="J20" s="19"/>
      <c r="K20" s="17">
        <f>IF(A20="Z4",IFERROR(VLOOKUP(B20,Handbols!A:B,2,FALSE),"Nav"),0)</f>
        <v>0</v>
      </c>
      <c r="L20" s="17"/>
      <c r="M20" s="15">
        <f>IF(A20="M4",IFERROR(VLOOKUP(B20,Skriešana!A:B,2,FALSE),"Nav"),0)</f>
        <v>0</v>
      </c>
      <c r="N20" s="15"/>
      <c r="O20" s="17">
        <f>IF(A20="Z4",IFERROR(VLOOKUP(B20,Tāllēkšana!A:B,2,FALSE),"Nav"),0)</f>
        <v>0</v>
      </c>
      <c r="P20" s="17"/>
      <c r="Q20" s="17">
        <f>IF(A20="Z4",IFERROR(VLOOKUP(B20,'Karate skola'!A:B,2,FALSE),"Nav"),0)</f>
        <v>0</v>
      </c>
      <c r="R20" s="17"/>
      <c r="S20" s="15">
        <f>IF(A20="M4",IFERROR(VLOOKUP(B20,'Galda tenis'!A:B,2,FALSE),"Nav"),0)</f>
        <v>0</v>
      </c>
      <c r="T20" s="15"/>
      <c r="U20" s="17">
        <f>IF(A20="Z4",IFERROR(VLOOKUP(B20,Kengaroos!A:B,2,FALSE),"Nav"),0)</f>
        <v>0</v>
      </c>
      <c r="V20" s="17"/>
      <c r="W20" s="19" t="str">
        <f>IFERROR(VLOOKUP(B20,Volejbols!A:B,2,FALSE),"Nav")</f>
        <v>Nav</v>
      </c>
      <c r="X20" s="19"/>
      <c r="Y20" s="15">
        <f>IF(A20="M4",IFERROR(VLOOKUP(B20,Frisbijs!A:B,2,FALSE),"Nav"),0)</f>
        <v>0</v>
      </c>
      <c r="Z20" s="15"/>
      <c r="AA20" s="15">
        <f>IF(A20="M4",IFERROR(VLOOKUP(B20,'Alta Yoga'!A:B,2,FALSE),"Nav"),0)</f>
        <v>0</v>
      </c>
      <c r="AB20" s="15"/>
      <c r="AC20" s="19" t="str">
        <f>IFERROR(VLOOKUP(B20,'Boksa skola'!A:B,2,FALSE),"Nav")</f>
        <v>Nav</v>
      </c>
      <c r="AD20" s="19"/>
      <c r="AE20" s="5">
        <f t="shared" si="0"/>
        <v>0</v>
      </c>
    </row>
    <row r="21" spans="1:31" hidden="1" x14ac:dyDescent="0.25">
      <c r="A21" s="9"/>
      <c r="B21" s="9"/>
      <c r="C21" s="10"/>
      <c r="D21" s="9"/>
      <c r="E21" s="15">
        <f>IF(A21="M4",IFERROR(VLOOKUP(B21,'Florbola klubs'!A:B,2,FALSE),"Nav"),0)</f>
        <v>0</v>
      </c>
      <c r="F21" s="15"/>
      <c r="G21" s="17">
        <f>IF(A21="Z4",IFERROR(VLOOKUP(B21,BFK!A:B,2,FALSE),"Nav"),0)</f>
        <v>0</v>
      </c>
      <c r="H21" s="17"/>
      <c r="I21" s="19" t="str">
        <f>IFERROR(VLOOKUP(B21,Basketbols!A:B,2,FALSE),"Nav")</f>
        <v>Nav</v>
      </c>
      <c r="J21" s="19"/>
      <c r="K21" s="17">
        <f>IF(A21="Z4",IFERROR(VLOOKUP(B21,Handbols!A:B,2,FALSE),"Nav"),0)</f>
        <v>0</v>
      </c>
      <c r="L21" s="17"/>
      <c r="M21" s="15">
        <f>IF(A21="M4",IFERROR(VLOOKUP(B21,Skriešana!A:B,2,FALSE),"Nav"),0)</f>
        <v>0</v>
      </c>
      <c r="N21" s="15"/>
      <c r="O21" s="17">
        <f>IF(A21="Z4",IFERROR(VLOOKUP(B21,Tāllēkšana!A:B,2,FALSE),"Nav"),0)</f>
        <v>0</v>
      </c>
      <c r="P21" s="17"/>
      <c r="Q21" s="17">
        <f>IF(A21="Z4",IFERROR(VLOOKUP(B21,'Karate skola'!A:B,2,FALSE),"Nav"),0)</f>
        <v>0</v>
      </c>
      <c r="R21" s="17"/>
      <c r="S21" s="15">
        <f>IF(A21="M4",IFERROR(VLOOKUP(B21,'Galda tenis'!A:B,2,FALSE),"Nav"),0)</f>
        <v>0</v>
      </c>
      <c r="T21" s="15"/>
      <c r="U21" s="17">
        <f>IF(A21="Z4",IFERROR(VLOOKUP(B21,Kengaroos!A:B,2,FALSE),"Nav"),0)</f>
        <v>0</v>
      </c>
      <c r="V21" s="17"/>
      <c r="W21" s="19" t="str">
        <f>IFERROR(VLOOKUP(B21,Volejbols!A:B,2,FALSE),"Nav")</f>
        <v>Nav</v>
      </c>
      <c r="X21" s="19"/>
      <c r="Y21" s="15">
        <f>IF(A21="M4",IFERROR(VLOOKUP(B21,Frisbijs!A:B,2,FALSE),"Nav"),0)</f>
        <v>0</v>
      </c>
      <c r="Z21" s="15"/>
      <c r="AA21" s="15">
        <f>IF(A21="M4",IFERROR(VLOOKUP(B21,'Alta Yoga'!A:B,2,FALSE),"Nav"),0)</f>
        <v>0</v>
      </c>
      <c r="AB21" s="15"/>
      <c r="AC21" s="19" t="str">
        <f>IFERROR(VLOOKUP(B21,'Boksa skola'!A:B,2,FALSE),"Nav")</f>
        <v>Nav</v>
      </c>
      <c r="AD21" s="19"/>
      <c r="AE21" s="5">
        <f t="shared" si="0"/>
        <v>0</v>
      </c>
    </row>
    <row r="22" spans="1:31" hidden="1" x14ac:dyDescent="0.25">
      <c r="A22" s="9"/>
      <c r="B22" s="9"/>
      <c r="C22" s="10"/>
      <c r="D22" s="9"/>
      <c r="E22" s="15">
        <f>IF(A22="M4",IFERROR(VLOOKUP(B22,'Florbola klubs'!A:B,2,FALSE),"Nav"),0)</f>
        <v>0</v>
      </c>
      <c r="F22" s="15"/>
      <c r="G22" s="17">
        <f>IF(A22="Z4",IFERROR(VLOOKUP(B22,BFK!A:B,2,FALSE),"Nav"),0)</f>
        <v>0</v>
      </c>
      <c r="H22" s="17"/>
      <c r="I22" s="19" t="str">
        <f>IFERROR(VLOOKUP(B22,Basketbols!A:B,2,FALSE),"Nav")</f>
        <v>Nav</v>
      </c>
      <c r="J22" s="19"/>
      <c r="K22" s="17">
        <f>IF(A22="Z4",IFERROR(VLOOKUP(B22,Handbols!A:B,2,FALSE),"Nav"),0)</f>
        <v>0</v>
      </c>
      <c r="L22" s="17"/>
      <c r="M22" s="15">
        <f>IF(A22="M4",IFERROR(VLOOKUP(B22,Skriešana!A:B,2,FALSE),"Nav"),0)</f>
        <v>0</v>
      </c>
      <c r="N22" s="15"/>
      <c r="O22" s="17">
        <f>IF(A22="Z4",IFERROR(VLOOKUP(B22,Tāllēkšana!A:B,2,FALSE),"Nav"),0)</f>
        <v>0</v>
      </c>
      <c r="P22" s="17"/>
      <c r="Q22" s="17">
        <f>IF(A22="Z4",IFERROR(VLOOKUP(B22,'Karate skola'!A:B,2,FALSE),"Nav"),0)</f>
        <v>0</v>
      </c>
      <c r="R22" s="17"/>
      <c r="S22" s="15">
        <f>IF(A22="M4",IFERROR(VLOOKUP(B22,'Galda tenis'!A:B,2,FALSE),"Nav"),0)</f>
        <v>0</v>
      </c>
      <c r="T22" s="15"/>
      <c r="U22" s="17">
        <f>IF(A22="Z4",IFERROR(VLOOKUP(B22,Kengaroos!A:B,2,FALSE),"Nav"),0)</f>
        <v>0</v>
      </c>
      <c r="V22" s="17"/>
      <c r="W22" s="19" t="str">
        <f>IFERROR(VLOOKUP(B22,Volejbols!A:B,2,FALSE),"Nav")</f>
        <v>Nav</v>
      </c>
      <c r="X22" s="19"/>
      <c r="Y22" s="15">
        <f>IF(A22="M4",IFERROR(VLOOKUP(B22,Frisbijs!A:B,2,FALSE),"Nav"),0)</f>
        <v>0</v>
      </c>
      <c r="Z22" s="15"/>
      <c r="AA22" s="15">
        <f>IF(A22="M4",IFERROR(VLOOKUP(B22,'Alta Yoga'!A:B,2,FALSE),"Nav"),0)</f>
        <v>0</v>
      </c>
      <c r="AB22" s="15"/>
      <c r="AC22" s="19" t="str">
        <f>IFERROR(VLOOKUP(B22,'Boksa skola'!A:B,2,FALSE),"Nav")</f>
        <v>Nav</v>
      </c>
      <c r="AD22" s="19"/>
      <c r="AE22" s="5">
        <f t="shared" si="0"/>
        <v>0</v>
      </c>
    </row>
    <row r="23" spans="1:31" hidden="1" x14ac:dyDescent="0.25">
      <c r="A23" s="9"/>
      <c r="B23" s="9"/>
      <c r="C23" s="10"/>
      <c r="D23" s="9"/>
      <c r="E23" s="15">
        <f>IF(A23="M4",IFERROR(VLOOKUP(B23,'Florbola klubs'!A:B,2,FALSE),"Nav"),0)</f>
        <v>0</v>
      </c>
      <c r="F23" s="15"/>
      <c r="G23" s="17">
        <f>IF(A23="Z4",IFERROR(VLOOKUP(B23,BFK!A:B,2,FALSE),"Nav"),0)</f>
        <v>0</v>
      </c>
      <c r="H23" s="17"/>
      <c r="I23" s="19" t="str">
        <f>IFERROR(VLOOKUP(B23,Basketbols!A:B,2,FALSE),"Nav")</f>
        <v>Nav</v>
      </c>
      <c r="J23" s="19"/>
      <c r="K23" s="17">
        <f>IF(A23="Z4",IFERROR(VLOOKUP(B23,Handbols!A:B,2,FALSE),"Nav"),0)</f>
        <v>0</v>
      </c>
      <c r="L23" s="17"/>
      <c r="M23" s="15">
        <f>IF(A23="M4",IFERROR(VLOOKUP(B23,Skriešana!A:B,2,FALSE),"Nav"),0)</f>
        <v>0</v>
      </c>
      <c r="N23" s="15"/>
      <c r="O23" s="17">
        <f>IF(A23="Z4",IFERROR(VLOOKUP(B23,Tāllēkšana!A:B,2,FALSE),"Nav"),0)</f>
        <v>0</v>
      </c>
      <c r="P23" s="17"/>
      <c r="Q23" s="17">
        <f>IF(A23="Z4",IFERROR(VLOOKUP(B23,'Karate skola'!A:B,2,FALSE),"Nav"),0)</f>
        <v>0</v>
      </c>
      <c r="R23" s="17"/>
      <c r="S23" s="15">
        <f>IF(A23="M4",IFERROR(VLOOKUP(B23,'Galda tenis'!A:B,2,FALSE),"Nav"),0)</f>
        <v>0</v>
      </c>
      <c r="T23" s="15"/>
      <c r="U23" s="17">
        <f>IF(A23="Z4",IFERROR(VLOOKUP(B23,Kengaroos!A:B,2,FALSE),"Nav"),0)</f>
        <v>0</v>
      </c>
      <c r="V23" s="17"/>
      <c r="W23" s="19" t="str">
        <f>IFERROR(VLOOKUP(B23,Volejbols!A:B,2,FALSE),"Nav")</f>
        <v>Nav</v>
      </c>
      <c r="X23" s="19"/>
      <c r="Y23" s="15">
        <f>IF(A23="M4",IFERROR(VLOOKUP(B23,Frisbijs!A:B,2,FALSE),"Nav"),0)</f>
        <v>0</v>
      </c>
      <c r="Z23" s="15"/>
      <c r="AA23" s="15">
        <f>IF(A23="M4",IFERROR(VLOOKUP(B23,'Alta Yoga'!A:B,2,FALSE),"Nav"),0)</f>
        <v>0</v>
      </c>
      <c r="AB23" s="15"/>
      <c r="AC23" s="19" t="str">
        <f>IFERROR(VLOOKUP(B23,'Boksa skola'!A:B,2,FALSE),"Nav")</f>
        <v>Nav</v>
      </c>
      <c r="AD23" s="19"/>
      <c r="AE23" s="5">
        <f t="shared" si="0"/>
        <v>0</v>
      </c>
    </row>
    <row r="24" spans="1:31" hidden="1" x14ac:dyDescent="0.25">
      <c r="A24" s="9"/>
      <c r="B24" s="9"/>
      <c r="C24" s="10"/>
      <c r="D24" s="9"/>
      <c r="E24" s="15">
        <f>IF(A24="M4",IFERROR(VLOOKUP(B24,'Florbola klubs'!A:B,2,FALSE),"Nav"),0)</f>
        <v>0</v>
      </c>
      <c r="F24" s="15"/>
      <c r="G24" s="17">
        <f>IF(A24="Z4",IFERROR(VLOOKUP(B24,BFK!A:B,2,FALSE),"Nav"),0)</f>
        <v>0</v>
      </c>
      <c r="H24" s="17"/>
      <c r="I24" s="19" t="str">
        <f>IFERROR(VLOOKUP(B24,Basketbols!A:B,2,FALSE),"Nav")</f>
        <v>Nav</v>
      </c>
      <c r="J24" s="19"/>
      <c r="K24" s="17">
        <f>IF(A24="Z4",IFERROR(VLOOKUP(B24,Handbols!A:B,2,FALSE),"Nav"),0)</f>
        <v>0</v>
      </c>
      <c r="L24" s="17"/>
      <c r="M24" s="15">
        <f>IF(A24="M4",IFERROR(VLOOKUP(B24,Skriešana!A:B,2,FALSE),"Nav"),0)</f>
        <v>0</v>
      </c>
      <c r="N24" s="15"/>
      <c r="O24" s="17">
        <f>IF(A24="Z4",IFERROR(VLOOKUP(B24,Tāllēkšana!A:B,2,FALSE),"Nav"),0)</f>
        <v>0</v>
      </c>
      <c r="P24" s="17"/>
      <c r="Q24" s="17">
        <f>IF(A24="Z4",IFERROR(VLOOKUP(B24,'Karate skola'!A:B,2,FALSE),"Nav"),0)</f>
        <v>0</v>
      </c>
      <c r="R24" s="17"/>
      <c r="S24" s="15">
        <f>IF(A24="M4",IFERROR(VLOOKUP(B24,'Galda tenis'!A:B,2,FALSE),"Nav"),0)</f>
        <v>0</v>
      </c>
      <c r="T24" s="15"/>
      <c r="U24" s="17">
        <f>IF(A24="Z4",IFERROR(VLOOKUP(B24,Kengaroos!A:B,2,FALSE),"Nav"),0)</f>
        <v>0</v>
      </c>
      <c r="V24" s="17"/>
      <c r="W24" s="19" t="str">
        <f>IFERROR(VLOOKUP(B24,Volejbols!A:B,2,FALSE),"Nav")</f>
        <v>Nav</v>
      </c>
      <c r="X24" s="19"/>
      <c r="Y24" s="15">
        <f>IF(A24="M4",IFERROR(VLOOKUP(B24,Frisbijs!A:B,2,FALSE),"Nav"),0)</f>
        <v>0</v>
      </c>
      <c r="Z24" s="15"/>
      <c r="AA24" s="15">
        <f>IF(A24="M4",IFERROR(VLOOKUP(B24,'Alta Yoga'!A:B,2,FALSE),"Nav"),0)</f>
        <v>0</v>
      </c>
      <c r="AB24" s="15"/>
      <c r="AC24" s="19" t="str">
        <f>IFERROR(VLOOKUP(B24,'Boksa skola'!A:B,2,FALSE),"Nav")</f>
        <v>Nav</v>
      </c>
      <c r="AD24" s="19"/>
      <c r="AE24" s="5">
        <f t="shared" si="0"/>
        <v>0</v>
      </c>
    </row>
    <row r="25" spans="1:31" hidden="1" x14ac:dyDescent="0.25">
      <c r="A25" s="9"/>
      <c r="B25" s="9"/>
      <c r="C25" s="10"/>
      <c r="D25" s="9"/>
      <c r="E25" s="15">
        <f>IF(A25="M4",IFERROR(VLOOKUP(B25,'Florbola klubs'!A:B,2,FALSE),"Nav"),0)</f>
        <v>0</v>
      </c>
      <c r="F25" s="15"/>
      <c r="G25" s="17">
        <f>IF(A25="Z4",IFERROR(VLOOKUP(B25,BFK!A:B,2,FALSE),"Nav"),0)</f>
        <v>0</v>
      </c>
      <c r="H25" s="17"/>
      <c r="I25" s="19" t="str">
        <f>IFERROR(VLOOKUP(B25,Basketbols!A:B,2,FALSE),"Nav")</f>
        <v>Nav</v>
      </c>
      <c r="J25" s="19"/>
      <c r="K25" s="17">
        <f>IF(A25="Z4",IFERROR(VLOOKUP(B25,Handbols!A:B,2,FALSE),"Nav"),0)</f>
        <v>0</v>
      </c>
      <c r="L25" s="17"/>
      <c r="M25" s="15">
        <f>IF(A25="M4",IFERROR(VLOOKUP(B25,Skriešana!A:B,2,FALSE),"Nav"),0)</f>
        <v>0</v>
      </c>
      <c r="N25" s="15"/>
      <c r="O25" s="17">
        <f>IF(A25="Z4",IFERROR(VLOOKUP(B25,Tāllēkšana!A:B,2,FALSE),"Nav"),0)</f>
        <v>0</v>
      </c>
      <c r="P25" s="17"/>
      <c r="Q25" s="17">
        <f>IF(A25="Z4",IFERROR(VLOOKUP(B25,'Karate skola'!A:B,2,FALSE),"Nav"),0)</f>
        <v>0</v>
      </c>
      <c r="R25" s="17"/>
      <c r="S25" s="15">
        <f>IF(A25="M4",IFERROR(VLOOKUP(B25,'Galda tenis'!A:B,2,FALSE),"Nav"),0)</f>
        <v>0</v>
      </c>
      <c r="T25" s="15"/>
      <c r="U25" s="17">
        <f>IF(A25="Z4",IFERROR(VLOOKUP(B25,Kengaroos!A:B,2,FALSE),"Nav"),0)</f>
        <v>0</v>
      </c>
      <c r="V25" s="17"/>
      <c r="W25" s="19" t="str">
        <f>IFERROR(VLOOKUP(B25,Volejbols!A:B,2,FALSE),"Nav")</f>
        <v>Nav</v>
      </c>
      <c r="X25" s="19"/>
      <c r="Y25" s="15">
        <f>IF(A25="M4",IFERROR(VLOOKUP(B25,Frisbijs!A:B,2,FALSE),"Nav"),0)</f>
        <v>0</v>
      </c>
      <c r="Z25" s="15"/>
      <c r="AA25" s="15">
        <f>IF(A25="M4",IFERROR(VLOOKUP(B25,'Alta Yoga'!A:B,2,FALSE),"Nav"),0)</f>
        <v>0</v>
      </c>
      <c r="AB25" s="15"/>
      <c r="AC25" s="19" t="str">
        <f>IFERROR(VLOOKUP(B25,'Boksa skola'!A:B,2,FALSE),"Nav")</f>
        <v>Nav</v>
      </c>
      <c r="AD25" s="19"/>
      <c r="AE25" s="5">
        <f t="shared" si="0"/>
        <v>0</v>
      </c>
    </row>
    <row r="26" spans="1:31" hidden="1" x14ac:dyDescent="0.25">
      <c r="A26" s="9"/>
      <c r="B26" s="9"/>
      <c r="C26" s="10"/>
      <c r="D26" s="9"/>
      <c r="E26" s="15">
        <f>IF(A26="M4",IFERROR(VLOOKUP(B26,'Florbola klubs'!A:B,2,FALSE),"Nav"),0)</f>
        <v>0</v>
      </c>
      <c r="F26" s="15"/>
      <c r="G26" s="17">
        <f>IF(A26="Z4",IFERROR(VLOOKUP(B26,BFK!A:B,2,FALSE),"Nav"),0)</f>
        <v>0</v>
      </c>
      <c r="H26" s="17"/>
      <c r="I26" s="19" t="str">
        <f>IFERROR(VLOOKUP(B26,Basketbols!A:B,2,FALSE),"Nav")</f>
        <v>Nav</v>
      </c>
      <c r="J26" s="19"/>
      <c r="K26" s="17">
        <f>IF(A26="Z4",IFERROR(VLOOKUP(B26,Handbols!A:B,2,FALSE),"Nav"),0)</f>
        <v>0</v>
      </c>
      <c r="L26" s="17"/>
      <c r="M26" s="15">
        <f>IF(A26="M4",IFERROR(VLOOKUP(B26,Skriešana!A:B,2,FALSE),"Nav"),0)</f>
        <v>0</v>
      </c>
      <c r="N26" s="15"/>
      <c r="O26" s="17">
        <f>IF(A26="Z4",IFERROR(VLOOKUP(B26,Tāllēkšana!A:B,2,FALSE),"Nav"),0)</f>
        <v>0</v>
      </c>
      <c r="P26" s="17"/>
      <c r="Q26" s="17">
        <f>IF(A26="Z4",IFERROR(VLOOKUP(B26,'Karate skola'!A:B,2,FALSE),"Nav"),0)</f>
        <v>0</v>
      </c>
      <c r="R26" s="17"/>
      <c r="S26" s="15">
        <f>IF(A26="M4",IFERROR(VLOOKUP(B26,'Galda tenis'!A:B,2,FALSE),"Nav"),0)</f>
        <v>0</v>
      </c>
      <c r="T26" s="15"/>
      <c r="U26" s="17">
        <f>IF(A26="Z4",IFERROR(VLOOKUP(B26,Kengaroos!A:B,2,FALSE),"Nav"),0)</f>
        <v>0</v>
      </c>
      <c r="V26" s="17"/>
      <c r="W26" s="19" t="str">
        <f>IFERROR(VLOOKUP(B26,Volejbols!A:B,2,FALSE),"Nav")</f>
        <v>Nav</v>
      </c>
      <c r="X26" s="19"/>
      <c r="Y26" s="15">
        <f>IF(A26="M4",IFERROR(VLOOKUP(B26,Frisbijs!A:B,2,FALSE),"Nav"),0)</f>
        <v>0</v>
      </c>
      <c r="Z26" s="15"/>
      <c r="AA26" s="15">
        <f>IF(A26="M4",IFERROR(VLOOKUP(B26,'Alta Yoga'!A:B,2,FALSE),"Nav"),0)</f>
        <v>0</v>
      </c>
      <c r="AB26" s="15"/>
      <c r="AC26" s="19" t="str">
        <f>IFERROR(VLOOKUP(B26,'Boksa skola'!A:B,2,FALSE),"Nav")</f>
        <v>Nav</v>
      </c>
      <c r="AD26" s="19"/>
      <c r="AE26" s="5">
        <f t="shared" si="0"/>
        <v>0</v>
      </c>
    </row>
    <row r="27" spans="1:31" hidden="1" x14ac:dyDescent="0.25">
      <c r="A27" s="9"/>
      <c r="B27" s="9"/>
      <c r="C27" s="10"/>
      <c r="D27" s="9"/>
      <c r="E27" s="15">
        <f>IF(A27="M4",IFERROR(VLOOKUP(B27,'Florbola klubs'!A:B,2,FALSE),"Nav"),0)</f>
        <v>0</v>
      </c>
      <c r="F27" s="15"/>
      <c r="G27" s="17">
        <f>IF(A27="Z4",IFERROR(VLOOKUP(B27,BFK!A:B,2,FALSE),"Nav"),0)</f>
        <v>0</v>
      </c>
      <c r="H27" s="17"/>
      <c r="I27" s="19" t="str">
        <f>IFERROR(VLOOKUP(B27,Basketbols!A:B,2,FALSE),"Nav")</f>
        <v>Nav</v>
      </c>
      <c r="J27" s="19"/>
      <c r="K27" s="17">
        <f>IF(A27="Z4",IFERROR(VLOOKUP(B27,Handbols!A:B,2,FALSE),"Nav"),0)</f>
        <v>0</v>
      </c>
      <c r="L27" s="17"/>
      <c r="M27" s="15">
        <f>IF(A27="M4",IFERROR(VLOOKUP(B27,Skriešana!A:B,2,FALSE),"Nav"),0)</f>
        <v>0</v>
      </c>
      <c r="N27" s="15"/>
      <c r="O27" s="17">
        <f>IF(A27="Z4",IFERROR(VLOOKUP(B27,Tāllēkšana!A:B,2,FALSE),"Nav"),0)</f>
        <v>0</v>
      </c>
      <c r="P27" s="17"/>
      <c r="Q27" s="17">
        <f>IF(A27="Z4",IFERROR(VLOOKUP(B27,'Karate skola'!A:B,2,FALSE),"Nav"),0)</f>
        <v>0</v>
      </c>
      <c r="R27" s="17"/>
      <c r="S27" s="15">
        <f>IF(A27="M4",IFERROR(VLOOKUP(B27,'Galda tenis'!A:B,2,FALSE),"Nav"),0)</f>
        <v>0</v>
      </c>
      <c r="T27" s="15"/>
      <c r="U27" s="17">
        <f>IF(A27="Z4",IFERROR(VLOOKUP(B27,Kengaroos!A:B,2,FALSE),"Nav"),0)</f>
        <v>0</v>
      </c>
      <c r="V27" s="17"/>
      <c r="W27" s="19" t="str">
        <f>IFERROR(VLOOKUP(B27,Volejbols!A:B,2,FALSE),"Nav")</f>
        <v>Nav</v>
      </c>
      <c r="X27" s="19"/>
      <c r="Y27" s="15">
        <f>IF(A27="M4",IFERROR(VLOOKUP(B27,Frisbijs!A:B,2,FALSE),"Nav"),0)</f>
        <v>0</v>
      </c>
      <c r="Z27" s="15"/>
      <c r="AA27" s="15">
        <f>IF(A27="M4",IFERROR(VLOOKUP(B27,'Alta Yoga'!A:B,2,FALSE),"Nav"),0)</f>
        <v>0</v>
      </c>
      <c r="AB27" s="15"/>
      <c r="AC27" s="19" t="str">
        <f>IFERROR(VLOOKUP(B27,'Boksa skola'!A:B,2,FALSE),"Nav")</f>
        <v>Nav</v>
      </c>
      <c r="AD27" s="19"/>
      <c r="AE27" s="5">
        <f t="shared" si="0"/>
        <v>0</v>
      </c>
    </row>
    <row r="28" spans="1:31" hidden="1" x14ac:dyDescent="0.25">
      <c r="E28" s="15">
        <f>IF(A28="M4",IFERROR(VLOOKUP(B28,'Florbola klubs'!A:B,2,FALSE),"Nav"),0)</f>
        <v>0</v>
      </c>
      <c r="F28" s="14"/>
      <c r="G28" s="17">
        <f>IF(A28="Z4",IFERROR(VLOOKUP(B28,BFK!A:B,2,FALSE),"Nav"),0)</f>
        <v>0</v>
      </c>
      <c r="H28" s="14"/>
      <c r="I28" s="14"/>
      <c r="J28" s="14"/>
      <c r="K28" s="17">
        <f>IF(A28="Z4",IFERROR(VLOOKUP(B28,Handbols!A:B,2,FALSE),"Nav"),0)</f>
        <v>0</v>
      </c>
      <c r="L28" s="14"/>
      <c r="M28" s="15">
        <f>IF(A28="M4",IFERROR(VLOOKUP(B28,Skriešana!A:B,2,FALSE),"Nav"),0)</f>
        <v>0</v>
      </c>
      <c r="N28" s="14"/>
      <c r="O28" s="17">
        <f>IF(A28="Z4",IFERROR(VLOOKUP(B28,Tāllēkšana!A:B,2,FALSE),"Nav"),0)</f>
        <v>0</v>
      </c>
      <c r="P28" s="14"/>
      <c r="Q28" s="17">
        <f>IF(A28="Z4",IFERROR(VLOOKUP(B28,'Karate skola'!A:B,2,FALSE),"Nav"),0)</f>
        <v>0</v>
      </c>
      <c r="R28" s="14"/>
      <c r="S28" s="15">
        <f>IF(A28="M4",IFERROR(VLOOKUP(B28,'Galda tenis'!A:B,2,FALSE),"Nav"),0)</f>
        <v>0</v>
      </c>
      <c r="T28" s="14"/>
      <c r="U28" s="17">
        <f>IF(A28="Z4",IFERROR(VLOOKUP(B28,Kengaroos!A:B,2,FALSE),"Nav"),0)</f>
        <v>0</v>
      </c>
      <c r="V28" s="14"/>
      <c r="W28" s="14"/>
      <c r="X28" s="14"/>
      <c r="Y28" s="15">
        <f>IF(A28="M4",IFERROR(VLOOKUP(B28,Frisbijs!A:B,2,FALSE),"Nav"),0)</f>
        <v>0</v>
      </c>
      <c r="Z28" s="14"/>
      <c r="AA28" s="15">
        <f>IF(A28="M4",IFERROR(VLOOKUP(B28,'Alta Yoga'!A:B,2,FALSE),"Nav"),0)</f>
        <v>0</v>
      </c>
      <c r="AB28" s="14"/>
      <c r="AE28" s="5">
        <f t="shared" si="0"/>
        <v>0</v>
      </c>
    </row>
  </sheetData>
  <autoFilter ref="A1:AE28" xr:uid="{99256E64-3E77-447A-9B3B-886BBB1424F1}">
    <filterColumn colId="0">
      <filters>
        <filter val="Z4"/>
      </filters>
    </filterColumn>
    <sortState ref="A8:AE11">
      <sortCondition ref="AE1:AE28"/>
    </sortState>
  </autoFilter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DCC2E9-8EF4-4869-8CFA-18726BB098AF}">
          <x14:formula1>
            <xm:f>Klasifikatori!$A$8:$A$9</xm:f>
          </x14:formula1>
          <xm:sqref>A2:A27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C632-DD32-48ED-9635-BBD49DF3392E}">
  <sheetPr filterMode="1"/>
  <dimension ref="A1:AC28"/>
  <sheetViews>
    <sheetView workbookViewId="0">
      <selection activeCell="B2" sqref="B2:B7"/>
    </sheetView>
  </sheetViews>
  <sheetFormatPr defaultRowHeight="15" x14ac:dyDescent="0.25"/>
  <cols>
    <col min="1" max="2" width="9.140625" style="7"/>
    <col min="3" max="3" width="35" style="6" customWidth="1"/>
    <col min="4" max="4" width="15.85546875" style="7" bestFit="1" customWidth="1"/>
    <col min="5" max="16" width="7" style="6" customWidth="1"/>
    <col min="17" max="28" width="7" style="1" customWidth="1"/>
    <col min="29" max="29" width="7" customWidth="1"/>
  </cols>
  <sheetData>
    <row r="1" spans="1:29" ht="75.75" x14ac:dyDescent="0.25">
      <c r="A1" s="4" t="s">
        <v>16</v>
      </c>
      <c r="B1" s="4" t="s">
        <v>1</v>
      </c>
      <c r="C1" s="4" t="s">
        <v>17</v>
      </c>
      <c r="D1" s="4" t="s">
        <v>23</v>
      </c>
      <c r="E1" s="8" t="s">
        <v>39</v>
      </c>
      <c r="F1" s="8" t="s">
        <v>26</v>
      </c>
      <c r="G1" s="8" t="s">
        <v>18</v>
      </c>
      <c r="H1" s="8" t="s">
        <v>26</v>
      </c>
      <c r="I1" s="8" t="s">
        <v>40</v>
      </c>
      <c r="J1" s="8" t="s">
        <v>26</v>
      </c>
      <c r="K1" s="8" t="s">
        <v>41</v>
      </c>
      <c r="L1" s="8" t="s">
        <v>26</v>
      </c>
      <c r="M1" s="8" t="s">
        <v>42</v>
      </c>
      <c r="N1" s="8" t="s">
        <v>26</v>
      </c>
      <c r="O1" s="8" t="s">
        <v>43</v>
      </c>
      <c r="P1" s="8" t="s">
        <v>26</v>
      </c>
      <c r="Q1" s="8" t="s">
        <v>19</v>
      </c>
      <c r="R1" s="8" t="s">
        <v>26</v>
      </c>
      <c r="S1" s="8" t="s">
        <v>44</v>
      </c>
      <c r="T1" s="8" t="s">
        <v>26</v>
      </c>
      <c r="U1" s="8" t="s">
        <v>45</v>
      </c>
      <c r="V1" s="8" t="s">
        <v>26</v>
      </c>
      <c r="W1" s="8" t="s">
        <v>48</v>
      </c>
      <c r="X1" s="8" t="s">
        <v>26</v>
      </c>
      <c r="Y1" s="8" t="s">
        <v>38</v>
      </c>
      <c r="Z1" s="8" t="s">
        <v>26</v>
      </c>
      <c r="AA1" s="8" t="s">
        <v>47</v>
      </c>
      <c r="AB1" s="8" t="s">
        <v>26</v>
      </c>
      <c r="AC1" s="8" t="s">
        <v>22</v>
      </c>
    </row>
    <row r="2" spans="1:29" x14ac:dyDescent="0.25">
      <c r="A2" s="9" t="s">
        <v>14</v>
      </c>
      <c r="B2" s="9">
        <v>213</v>
      </c>
      <c r="C2" s="10" t="s">
        <v>135</v>
      </c>
      <c r="D2" s="9">
        <v>28252318</v>
      </c>
      <c r="E2" s="46">
        <f>IFERROR(VLOOKUP(B2,'Florbola klubs'!A:B,2,FALSE),"Nav")</f>
        <v>1.1111111111111112E-2</v>
      </c>
      <c r="F2" s="19">
        <v>1</v>
      </c>
      <c r="G2" s="19">
        <f>IFERROR(VLOOKUP(B2,BFK!A:B,2,FALSE),"Nav")</f>
        <v>39</v>
      </c>
      <c r="H2" s="19">
        <v>3</v>
      </c>
      <c r="I2" s="17">
        <f>IF(A2="Z5",IFERROR(VLOOKUP(B2,Basketbols!A:B,2,FALSE),"Nav"),0)</f>
        <v>2</v>
      </c>
      <c r="J2" s="17">
        <v>4</v>
      </c>
      <c r="K2" s="17">
        <f>IF(A2="Z5",IFERROR(VLOOKUP(B2,Handbols!A:B,2,FALSE),"Nav"),0)</f>
        <v>4.92</v>
      </c>
      <c r="L2" s="17">
        <v>3</v>
      </c>
      <c r="M2" s="15">
        <f>IF(A2="M5",IFERROR(VLOOKUP(B2,Skriešana!A:B,2,FALSE),"Nav"),0)</f>
        <v>0</v>
      </c>
      <c r="N2" s="15"/>
      <c r="O2" s="15">
        <f>IF(A2="M5",IFERROR(VLOOKUP(B2,Tāllēkšana!A:B,2,FALSE),"Nav"),0)</f>
        <v>0</v>
      </c>
      <c r="P2" s="15"/>
      <c r="Q2" s="20">
        <f>IFERROR(VLOOKUP(B2,'Karate skola'!A:B,2,FALSE),"Nav")</f>
        <v>140</v>
      </c>
      <c r="R2" s="20">
        <v>1</v>
      </c>
      <c r="S2" s="47">
        <f>IFERROR(VLOOKUP(B3,'Galda tenis'!A:B,2,FALSE),"Nav")</f>
        <v>5</v>
      </c>
      <c r="T2" s="20">
        <v>2</v>
      </c>
      <c r="U2" s="15">
        <f>IF(A2="M5",IFERROR(VLOOKUP(B2,Kengaroos!A:B,2,FALSE),"Nav"),0)</f>
        <v>0</v>
      </c>
      <c r="V2" s="15"/>
      <c r="W2" s="16">
        <f>IF(A2="M5",IFERROR(VLOOKUP(B2,Volejbols!A:B,2,FALSE),"Nav"),0)</f>
        <v>0</v>
      </c>
      <c r="X2" s="16"/>
      <c r="Y2" s="16">
        <f>IF(A2="M5",IFERROR(VLOOKUP(B2,'Alta Yoga'!A:B,2,FALSE),"Nav"),0)</f>
        <v>0</v>
      </c>
      <c r="Z2" s="16"/>
      <c r="AA2" s="18">
        <f>IF(A2="Z5",IFERROR(VLOOKUP(B2,'Boksa skola'!A:B,2,FALSE),"Nav"),0)</f>
        <v>5.5</v>
      </c>
      <c r="AB2" s="18">
        <v>2</v>
      </c>
      <c r="AC2" s="5">
        <f>AB2+Z2+X2+V2+T2+R2+P2+N2+L2+J2+H2+F2</f>
        <v>16</v>
      </c>
    </row>
    <row r="3" spans="1:29" x14ac:dyDescent="0.25">
      <c r="A3" s="9" t="s">
        <v>14</v>
      </c>
      <c r="B3" s="9">
        <v>233</v>
      </c>
      <c r="C3" s="10" t="s">
        <v>130</v>
      </c>
      <c r="D3" s="9">
        <v>29447607</v>
      </c>
      <c r="E3" s="46">
        <f>IFERROR(VLOOKUP(B3,'Florbola klubs'!A:B,2,FALSE),"Nav")</f>
        <v>1.7361111111111112E-2</v>
      </c>
      <c r="F3" s="19">
        <v>2</v>
      </c>
      <c r="G3" s="19">
        <f>IFERROR(VLOOKUP(B3,BFK!A:B,2,FALSE),"Nav")</f>
        <v>46</v>
      </c>
      <c r="H3" s="19">
        <v>5</v>
      </c>
      <c r="I3" s="17">
        <f>IF(A3="Z5",IFERROR(VLOOKUP(B3,Basketbols!A:B,2,FALSE),"Nav"),0)</f>
        <v>3</v>
      </c>
      <c r="J3" s="17">
        <v>3</v>
      </c>
      <c r="K3" s="17">
        <f>IF(A3="Z5",IFERROR(VLOOKUP(B3,Handbols!A:B,2,FALSE),"Nav"),0)</f>
        <v>4.5599999999999996</v>
      </c>
      <c r="L3" s="17">
        <v>1</v>
      </c>
      <c r="M3" s="15">
        <f>IF(A3="M5",IFERROR(VLOOKUP(B3,Skriešana!A:B,2,FALSE),"Nav"),0)</f>
        <v>0</v>
      </c>
      <c r="N3" s="15"/>
      <c r="O3" s="15">
        <f>IF(A3="M5",IFERROR(VLOOKUP(B3,Tāllēkšana!A:B,2,FALSE),"Nav"),0)</f>
        <v>0</v>
      </c>
      <c r="P3" s="15"/>
      <c r="Q3" s="20">
        <f>IFERROR(VLOOKUP(B3,'Karate skola'!A:B,2,FALSE),"Nav")</f>
        <v>78</v>
      </c>
      <c r="R3" s="20">
        <v>8</v>
      </c>
      <c r="S3" s="47">
        <f>IFERROR(VLOOKUP(B4,'Galda tenis'!A:B,2,FALSE),"Nav")</f>
        <v>20</v>
      </c>
      <c r="T3" s="20">
        <v>4</v>
      </c>
      <c r="U3" s="15">
        <f>IF(A3="M5",IFERROR(VLOOKUP(B3,Kengaroos!A:B,2,FALSE),"Nav"),0)</f>
        <v>0</v>
      </c>
      <c r="V3" s="15"/>
      <c r="W3" s="16">
        <f>IF(A3="M5",IFERROR(VLOOKUP(B3,Volejbols!A:B,2,FALSE),"Nav"),0)</f>
        <v>0</v>
      </c>
      <c r="X3" s="16"/>
      <c r="Y3" s="16">
        <f>IF(A3="M5",IFERROR(VLOOKUP(B3,'Alta Yoga'!A:B,2,FALSE),"Nav"),0)</f>
        <v>0</v>
      </c>
      <c r="Z3" s="16"/>
      <c r="AA3" s="18">
        <f>IF(A3="Z5",IFERROR(VLOOKUP(B3,'Boksa skola'!A:B,2,FALSE),"Nav"),0)</f>
        <v>6.5</v>
      </c>
      <c r="AB3" s="18">
        <v>4</v>
      </c>
      <c r="AC3" s="5">
        <f>AB3+Z3+X3+V3+T3+R3+P3+N3+L3+J3+H3+F3</f>
        <v>27</v>
      </c>
    </row>
    <row r="4" spans="1:29" x14ac:dyDescent="0.25">
      <c r="A4" s="9" t="s">
        <v>14</v>
      </c>
      <c r="B4" s="9">
        <v>151</v>
      </c>
      <c r="C4" s="10" t="s">
        <v>129</v>
      </c>
      <c r="D4" s="9">
        <v>26353406</v>
      </c>
      <c r="E4" s="46">
        <f>IFERROR(VLOOKUP(B4,'Florbola klubs'!A:B,2,FALSE),"Nav")</f>
        <v>2.9166666666666664E-2</v>
      </c>
      <c r="F4" s="19">
        <v>7</v>
      </c>
      <c r="G4" s="19">
        <f>IFERROR(VLOOKUP(B4,BFK!A:B,2,FALSE),"Nav")</f>
        <v>46</v>
      </c>
      <c r="H4" s="19">
        <v>5</v>
      </c>
      <c r="I4" s="17">
        <f>IF(A4="Z5",IFERROR(VLOOKUP(B4,Basketbols!A:B,2,FALSE),"Nav"),0)</f>
        <v>4</v>
      </c>
      <c r="J4" s="17">
        <v>2</v>
      </c>
      <c r="K4" s="17">
        <f>IF(A4="Z5",IFERROR(VLOOKUP(B4,Handbols!A:B,2,FALSE),"Nav"),0)</f>
        <v>4.6100000000000003</v>
      </c>
      <c r="L4" s="17">
        <v>2</v>
      </c>
      <c r="M4" s="15">
        <f>IF(A4="M5",IFERROR(VLOOKUP(B4,Skriešana!A:B,2,FALSE),"Nav"),0)</f>
        <v>0</v>
      </c>
      <c r="N4" s="15"/>
      <c r="O4" s="15">
        <f>IF(A4="M5",IFERROR(VLOOKUP(B4,Tāllēkšana!A:B,2,FALSE),"Nav"),0)</f>
        <v>0</v>
      </c>
      <c r="P4" s="15"/>
      <c r="Q4" s="20">
        <f>IFERROR(VLOOKUP(B4,'Karate skola'!A:B,2,FALSE),"Nav")</f>
        <v>124</v>
      </c>
      <c r="R4" s="20">
        <v>4</v>
      </c>
      <c r="S4" s="47">
        <f>IFERROR(VLOOKUP(B5,'Galda tenis'!A:B,2,FALSE),"Nav")</f>
        <v>60</v>
      </c>
      <c r="T4" s="20">
        <v>4</v>
      </c>
      <c r="U4" s="15">
        <f>IF(A4="M5",IFERROR(VLOOKUP(B4,Kengaroos!A:B,2,FALSE),"Nav"),0)</f>
        <v>0</v>
      </c>
      <c r="V4" s="15"/>
      <c r="W4" s="16">
        <f>IF(A4="M5",IFERROR(VLOOKUP(B4,Volejbols!A:B,2,FALSE),"Nav"),0)</f>
        <v>0</v>
      </c>
      <c r="X4" s="16"/>
      <c r="Y4" s="16">
        <f>IF(A4="M5",IFERROR(VLOOKUP(B4,'Alta Yoga'!A:B,2,FALSE),"Nav"),0)</f>
        <v>0</v>
      </c>
      <c r="Z4" s="16"/>
      <c r="AA4" s="18">
        <f>IF(A4="Z5",IFERROR(VLOOKUP(B4,'Boksa skola'!A:B,2,FALSE),"Nav"),0)</f>
        <v>6.5</v>
      </c>
      <c r="AB4" s="18">
        <v>4</v>
      </c>
      <c r="AC4" s="5">
        <f>AB4+Z4+X4+V4+T4+R4+P4+N4+L4+J4+H4+F4</f>
        <v>28</v>
      </c>
    </row>
    <row r="5" spans="1:29" x14ac:dyDescent="0.25">
      <c r="A5" s="9" t="s">
        <v>14</v>
      </c>
      <c r="B5" s="9">
        <v>221</v>
      </c>
      <c r="C5" s="10" t="s">
        <v>133</v>
      </c>
      <c r="D5" s="9">
        <v>24201238</v>
      </c>
      <c r="E5" s="46">
        <f>IFERROR(VLOOKUP(B5,'Florbola klubs'!A:B,2,FALSE),"Nav")</f>
        <v>2.2916666666666669E-2</v>
      </c>
      <c r="F5" s="19">
        <v>6</v>
      </c>
      <c r="G5" s="19">
        <f>IFERROR(VLOOKUP(B5,BFK!A:B,2,FALSE),"Nav")</f>
        <v>45</v>
      </c>
      <c r="H5" s="19">
        <v>4</v>
      </c>
      <c r="I5" s="17">
        <f>IF(A5="Z5",IFERROR(VLOOKUP(B5,Basketbols!A:B,2,FALSE),"Nav"),0)</f>
        <v>2</v>
      </c>
      <c r="J5" s="17">
        <v>4</v>
      </c>
      <c r="K5" s="17">
        <f>IF(A5="Z5",IFERROR(VLOOKUP(B5,Handbols!A:B,2,FALSE),"Nav"),0)</f>
        <v>5.93</v>
      </c>
      <c r="L5" s="17">
        <v>8</v>
      </c>
      <c r="M5" s="15">
        <f>IF(A5="M5",IFERROR(VLOOKUP(B5,Skriešana!A:B,2,FALSE),"Nav"),0)</f>
        <v>0</v>
      </c>
      <c r="N5" s="15"/>
      <c r="O5" s="15">
        <f>IF(A5="M5",IFERROR(VLOOKUP(B5,Tāllēkšana!A:B,2,FALSE),"Nav"),0)</f>
        <v>0</v>
      </c>
      <c r="P5" s="15"/>
      <c r="Q5" s="20">
        <f>IFERROR(VLOOKUP(B5,'Karate skola'!A:B,2,FALSE),"Nav")</f>
        <v>131</v>
      </c>
      <c r="R5" s="20">
        <v>2</v>
      </c>
      <c r="S5" s="47">
        <f>IFERROR(VLOOKUP(B6,'Galda tenis'!A:B,2,FALSE),"Nav")</f>
        <v>90</v>
      </c>
      <c r="T5" s="20">
        <v>3</v>
      </c>
      <c r="U5" s="15">
        <f>IF(A5="M5",IFERROR(VLOOKUP(B5,Kengaroos!A:B,2,FALSE),"Nav"),0)</f>
        <v>0</v>
      </c>
      <c r="V5" s="15"/>
      <c r="W5" s="16">
        <f>IF(A5="M5",IFERROR(VLOOKUP(B5,Volejbols!A:B,2,FALSE),"Nav"),0)</f>
        <v>0</v>
      </c>
      <c r="X5" s="16"/>
      <c r="Y5" s="16">
        <f>IF(A5="M5",IFERROR(VLOOKUP(B5,'Alta Yoga'!A:B,2,FALSE),"Nav"),0)</f>
        <v>0</v>
      </c>
      <c r="Z5" s="16"/>
      <c r="AA5" s="18">
        <f>IF(A5="Z5",IFERROR(VLOOKUP(B5,'Boksa skola'!A:B,2,FALSE),"Nav"),0)</f>
        <v>6</v>
      </c>
      <c r="AB5" s="18">
        <v>3</v>
      </c>
      <c r="AC5" s="5">
        <f>AB5+Z5+X5+V5+T5+R5+P5+N5+L5+J5+H5+F5</f>
        <v>30</v>
      </c>
    </row>
    <row r="6" spans="1:29" x14ac:dyDescent="0.25">
      <c r="A6" s="9" t="s">
        <v>14</v>
      </c>
      <c r="B6" s="9">
        <v>229</v>
      </c>
      <c r="C6" s="10" t="s">
        <v>131</v>
      </c>
      <c r="D6" s="9">
        <v>25935973</v>
      </c>
      <c r="E6" s="46">
        <f>IFERROR(VLOOKUP(B6,'Florbola klubs'!A:B,2,FALSE),"Nav")</f>
        <v>2.0833333333333332E-2</v>
      </c>
      <c r="F6" s="19">
        <v>4</v>
      </c>
      <c r="G6" s="19">
        <f>IFERROR(VLOOKUP(B6,BFK!A:B,2,FALSE),"Nav")</f>
        <v>35</v>
      </c>
      <c r="H6" s="19">
        <v>1</v>
      </c>
      <c r="I6" s="17">
        <f>IF(A6="Z5",IFERROR(VLOOKUP(B6,Basketbols!A:B,2,FALSE),"Nav"),0)</f>
        <v>0</v>
      </c>
      <c r="J6" s="17">
        <v>6</v>
      </c>
      <c r="K6" s="17">
        <f>IF(A6="Z5",IFERROR(VLOOKUP(B6,Handbols!A:B,2,FALSE),"Nav"),0)</f>
        <v>4.92</v>
      </c>
      <c r="L6" s="17">
        <v>4</v>
      </c>
      <c r="M6" s="15">
        <f>IF(A6="M5",IFERROR(VLOOKUP(B6,Skriešana!A:B,2,FALSE),"Nav"),0)</f>
        <v>0</v>
      </c>
      <c r="N6" s="15"/>
      <c r="O6" s="15">
        <f>IF(A6="M5",IFERROR(VLOOKUP(B6,Tāllēkšana!A:B,2,FALSE),"Nav"),0)</f>
        <v>0</v>
      </c>
      <c r="P6" s="15"/>
      <c r="Q6" s="20">
        <f>IFERROR(VLOOKUP(B6,'Karate skola'!A:B,2,FALSE),"Nav")</f>
        <v>100</v>
      </c>
      <c r="R6" s="20">
        <v>5</v>
      </c>
      <c r="S6" s="47">
        <f>IFERROR(VLOOKUP(B7,'Galda tenis'!A:B,2,FALSE),"Nav")</f>
        <v>110</v>
      </c>
      <c r="T6" s="20">
        <v>8</v>
      </c>
      <c r="U6" s="15">
        <f>IF(A6="M5",IFERROR(VLOOKUP(B6,Kengaroos!A:B,2,FALSE),"Nav"),0)</f>
        <v>0</v>
      </c>
      <c r="V6" s="15"/>
      <c r="W6" s="16">
        <f>IF(A6="M5",IFERROR(VLOOKUP(B6,Volejbols!A:B,2,FALSE),"Nav"),0)</f>
        <v>0</v>
      </c>
      <c r="X6" s="16"/>
      <c r="Y6" s="16">
        <f>IF(A6="M5",IFERROR(VLOOKUP(B6,'Alta Yoga'!A:B,2,FALSE),"Nav"),0)</f>
        <v>0</v>
      </c>
      <c r="Z6" s="16"/>
      <c r="AA6" s="18">
        <f>IF(A6="Z5",IFERROR(VLOOKUP(B6,'Boksa skola'!A:B,2,FALSE),"Nav"),0)</f>
        <v>6.5</v>
      </c>
      <c r="AB6" s="18">
        <v>4</v>
      </c>
      <c r="AC6" s="5">
        <f>AB6+Z6+X6+V6+T6+R6+P6+N6+L6+J6+H6+F6</f>
        <v>32</v>
      </c>
    </row>
    <row r="7" spans="1:29" x14ac:dyDescent="0.25">
      <c r="A7" s="9" t="s">
        <v>14</v>
      </c>
      <c r="B7" s="9">
        <v>183</v>
      </c>
      <c r="C7" s="10" t="s">
        <v>139</v>
      </c>
      <c r="D7" s="9">
        <v>26909834</v>
      </c>
      <c r="E7" s="46">
        <f>IFERROR(VLOOKUP(B7,'Florbola klubs'!A:B,2,FALSE),"Nav")</f>
        <v>2.013888888888889E-2</v>
      </c>
      <c r="F7" s="19">
        <v>3</v>
      </c>
      <c r="G7" s="19">
        <f>IFERROR(VLOOKUP(B7,BFK!A:B,2,FALSE),"Nav")</f>
        <v>38</v>
      </c>
      <c r="H7" s="19">
        <v>2</v>
      </c>
      <c r="I7" s="17">
        <f>IF(A7="Z5",IFERROR(VLOOKUP(B7,Basketbols!A:B,2,FALSE),"Nav"),0)</f>
        <v>2</v>
      </c>
      <c r="J7" s="17">
        <v>4</v>
      </c>
      <c r="K7" s="17">
        <f>IF(A7="Z5",IFERROR(VLOOKUP(B7,Handbols!A:B,2,FALSE),"Nav"),0)</f>
        <v>5.41</v>
      </c>
      <c r="L7" s="17">
        <v>7</v>
      </c>
      <c r="M7" s="15">
        <f>IF(A7="M5",IFERROR(VLOOKUP(B7,Skriešana!A:B,2,FALSE),"Nav"),0)</f>
        <v>0</v>
      </c>
      <c r="N7" s="15"/>
      <c r="O7" s="15">
        <f>IF(A7="M5",IFERROR(VLOOKUP(B7,Tāllēkšana!A:B,2,FALSE),"Nav"),0)</f>
        <v>0</v>
      </c>
      <c r="P7" s="15"/>
      <c r="Q7" s="20">
        <f>IFERROR(VLOOKUP(B7,'Karate skola'!A:B,2,FALSE),"Nav")</f>
        <v>69</v>
      </c>
      <c r="R7" s="20">
        <v>9</v>
      </c>
      <c r="S7" s="47">
        <f>IFERROR(VLOOKUP(B8,'Galda tenis'!A:B,2,FALSE),"Nav")</f>
        <v>10</v>
      </c>
      <c r="T7" s="20">
        <v>7</v>
      </c>
      <c r="U7" s="15">
        <f>IF(A7="M5",IFERROR(VLOOKUP(B7,Kengaroos!A:B,2,FALSE),"Nav"),0)</f>
        <v>0</v>
      </c>
      <c r="V7" s="15"/>
      <c r="W7" s="16">
        <f>IF(A7="M5",IFERROR(VLOOKUP(B7,Volejbols!A:B,2,FALSE),"Nav"),0)</f>
        <v>0</v>
      </c>
      <c r="X7" s="16"/>
      <c r="Y7" s="16">
        <f>IF(A7="M5",IFERROR(VLOOKUP(B7,'Alta Yoga'!A:B,2,FALSE),"Nav"),0)</f>
        <v>0</v>
      </c>
      <c r="Z7" s="16"/>
      <c r="AA7" s="18">
        <f>IF(A7="Z5",IFERROR(VLOOKUP(B7,'Boksa skola'!A:B,2,FALSE),"Nav"),0)</f>
        <v>5.5</v>
      </c>
      <c r="AB7" s="18">
        <v>2</v>
      </c>
      <c r="AC7" s="5">
        <f>AB7+Z7+X7+V7+T7+R7+P7+N7+L7+J7+H7+F7</f>
        <v>34</v>
      </c>
    </row>
    <row r="8" spans="1:29" x14ac:dyDescent="0.25">
      <c r="A8" s="9" t="s">
        <v>14</v>
      </c>
      <c r="B8" s="9">
        <v>187</v>
      </c>
      <c r="C8" s="10" t="s">
        <v>138</v>
      </c>
      <c r="D8" s="9">
        <v>29774135</v>
      </c>
      <c r="E8" s="46">
        <f>IFERROR(VLOOKUP(B8,'Florbola klubs'!A:B,2,FALSE),"Nav")</f>
        <v>2.1527777777777781E-2</v>
      </c>
      <c r="F8" s="19">
        <v>5</v>
      </c>
      <c r="G8" s="19">
        <f>IFERROR(VLOOKUP(B8,BFK!A:B,2,FALSE),"Nav")</f>
        <v>52</v>
      </c>
      <c r="H8" s="19">
        <v>7</v>
      </c>
      <c r="I8" s="17">
        <f>IF(A8="Z5",IFERROR(VLOOKUP(B8,Basketbols!A:B,2,FALSE),"Nav"),0)</f>
        <v>1</v>
      </c>
      <c r="J8" s="17">
        <v>5</v>
      </c>
      <c r="K8" s="17">
        <f>IF(A8="Z5",IFERROR(VLOOKUP(B8,Handbols!A:B,2,FALSE),"Nav"),0)</f>
        <v>5.0199999999999996</v>
      </c>
      <c r="L8" s="17">
        <v>5</v>
      </c>
      <c r="M8" s="15">
        <f>IF(A8="M5",IFERROR(VLOOKUP(B8,Skriešana!A:B,2,FALSE),"Nav"),0)</f>
        <v>0</v>
      </c>
      <c r="N8" s="15"/>
      <c r="O8" s="15">
        <f>IF(A8="M5",IFERROR(VLOOKUP(B8,Tāllēkšana!A:B,2,FALSE),"Nav"),0)</f>
        <v>0</v>
      </c>
      <c r="P8" s="15"/>
      <c r="Q8" s="20">
        <f>IFERROR(VLOOKUP(B8,'Karate skola'!A:B,2,FALSE),"Nav")</f>
        <v>92</v>
      </c>
      <c r="R8" s="20">
        <v>7</v>
      </c>
      <c r="S8" s="47">
        <f>IFERROR(VLOOKUP(B9,'Galda tenis'!A:B,2,FALSE),"Nav")</f>
        <v>30</v>
      </c>
      <c r="T8" s="20">
        <v>5</v>
      </c>
      <c r="U8" s="15">
        <f>IF(A8="M5",IFERROR(VLOOKUP(B8,Kengaroos!A:B,2,FALSE),"Nav"),0)</f>
        <v>0</v>
      </c>
      <c r="V8" s="15"/>
      <c r="W8" s="16">
        <f>IF(A8="M5",IFERROR(VLOOKUP(B8,Volejbols!A:B,2,FALSE),"Nav"),0)</f>
        <v>0</v>
      </c>
      <c r="X8" s="16"/>
      <c r="Y8" s="16">
        <f>IF(A8="M5",IFERROR(VLOOKUP(B8,'Alta Yoga'!A:B,2,FALSE),"Nav"),0)</f>
        <v>0</v>
      </c>
      <c r="Z8" s="16"/>
      <c r="AA8" s="18">
        <f>IF(A8="Z5",IFERROR(VLOOKUP(B8,'Boksa skola'!A:B,2,FALSE),"Nav"),0)</f>
        <v>5</v>
      </c>
      <c r="AB8" s="18">
        <v>1</v>
      </c>
      <c r="AC8" s="5">
        <f>AB8+Z8+X8+V8+T8+R8+P8+N8+L8+J8+H8+F8</f>
        <v>35</v>
      </c>
    </row>
    <row r="9" spans="1:29" x14ac:dyDescent="0.25">
      <c r="A9" s="9" t="s">
        <v>14</v>
      </c>
      <c r="B9" s="9" t="s">
        <v>150</v>
      </c>
      <c r="C9" s="10" t="s">
        <v>134</v>
      </c>
      <c r="D9" s="9">
        <v>29452822</v>
      </c>
      <c r="E9" s="46">
        <f>IFERROR(VLOOKUP(B9,'Florbola klubs'!A:B,2,FALSE),"Nav")</f>
        <v>3.125E-2</v>
      </c>
      <c r="F9" s="19">
        <v>9</v>
      </c>
      <c r="G9" s="19">
        <f>IFERROR(VLOOKUP(B9,BFK!A:B,2,FALSE),"Nav")</f>
        <v>52</v>
      </c>
      <c r="H9" s="19">
        <v>7</v>
      </c>
      <c r="I9" s="17">
        <f>IF(A9="Z5",IFERROR(VLOOKUP(B9,Basketbols!A:B,2,FALSE),"Nav"),0)</f>
        <v>2</v>
      </c>
      <c r="J9" s="17">
        <v>4</v>
      </c>
      <c r="K9" s="17" t="str">
        <f>IF(A9="Z5",IFERROR(VLOOKUP(B9,Handbols!A:B,2,FALSE),"Nav"),0)</f>
        <v>Nav</v>
      </c>
      <c r="L9" s="17">
        <v>10</v>
      </c>
      <c r="M9" s="15">
        <f>IF(A9="M5",IFERROR(VLOOKUP(B9,Skriešana!A:B,2,FALSE),"Nav"),0)</f>
        <v>0</v>
      </c>
      <c r="N9" s="15"/>
      <c r="O9" s="15">
        <f>IF(A9="M5",IFERROR(VLOOKUP(B9,Tāllēkšana!A:B,2,FALSE),"Nav"),0)</f>
        <v>0</v>
      </c>
      <c r="P9" s="15"/>
      <c r="Q9" s="20">
        <f>IFERROR(VLOOKUP(B9,'Karate skola'!A:B,2,FALSE),"Nav")</f>
        <v>130</v>
      </c>
      <c r="R9" s="20">
        <v>3</v>
      </c>
      <c r="S9" s="47">
        <f>IFERROR(VLOOKUP(B10,'Galda tenis'!A:B,2,FALSE),"Nav")</f>
        <v>20</v>
      </c>
      <c r="T9" s="20">
        <v>1</v>
      </c>
      <c r="U9" s="15">
        <f>IF(A9="M5",IFERROR(VLOOKUP(B9,Kengaroos!A:B,2,FALSE),"Nav"),0)</f>
        <v>0</v>
      </c>
      <c r="V9" s="15"/>
      <c r="W9" s="16">
        <f>IF(A9="M5",IFERROR(VLOOKUP(B9,Volejbols!A:B,2,FALSE),"Nav"),0)</f>
        <v>0</v>
      </c>
      <c r="X9" s="16"/>
      <c r="Y9" s="16">
        <f>IF(A9="M5",IFERROR(VLOOKUP(B9,'Alta Yoga'!A:B,2,FALSE),"Nav"),0)</f>
        <v>0</v>
      </c>
      <c r="Z9" s="16"/>
      <c r="AA9" s="18">
        <f>IF(A9="Z5",IFERROR(VLOOKUP(B9,'Boksa skola'!A:B,2,FALSE),"Nav"),0)</f>
        <v>6</v>
      </c>
      <c r="AB9" s="18">
        <v>3</v>
      </c>
      <c r="AC9" s="5">
        <f>AB9+Z9+X9+V9+T9+R9+P9+N9+L9+J9+H9+F9</f>
        <v>37</v>
      </c>
    </row>
    <row r="10" spans="1:29" x14ac:dyDescent="0.25">
      <c r="A10" s="9" t="s">
        <v>14</v>
      </c>
      <c r="B10" s="9">
        <v>205</v>
      </c>
      <c r="C10" s="10" t="s">
        <v>137</v>
      </c>
      <c r="D10" s="9">
        <v>26599720</v>
      </c>
      <c r="E10" s="46">
        <f>IFERROR(VLOOKUP(B10,'Florbola klubs'!A:B,2,FALSE),"Nav")</f>
        <v>3.0555555555555555E-2</v>
      </c>
      <c r="F10" s="19">
        <v>8</v>
      </c>
      <c r="G10" s="19">
        <f>IFERROR(VLOOKUP(B10,BFK!A:B,2,FALSE),"Nav")</f>
        <v>47</v>
      </c>
      <c r="H10" s="19">
        <v>6</v>
      </c>
      <c r="I10" s="17">
        <f>IF(A10="Z5",IFERROR(VLOOKUP(B10,Basketbols!A:B,2,FALSE),"Nav"),0)</f>
        <v>1</v>
      </c>
      <c r="J10" s="17">
        <v>5</v>
      </c>
      <c r="K10" s="17">
        <f>IF(A10="Z5",IFERROR(VLOOKUP(B10,Handbols!A:B,2,FALSE),"Nav"),0)</f>
        <v>5.26</v>
      </c>
      <c r="L10" s="17">
        <v>6</v>
      </c>
      <c r="M10" s="15">
        <f>IF(A10="M5",IFERROR(VLOOKUP(B10,Skriešana!A:B,2,FALSE),"Nav"),0)</f>
        <v>0</v>
      </c>
      <c r="N10" s="15"/>
      <c r="O10" s="15">
        <f>IF(A10="M5",IFERROR(VLOOKUP(B10,Tāllēkšana!A:B,2,FALSE),"Nav"),0)</f>
        <v>0</v>
      </c>
      <c r="P10" s="15"/>
      <c r="Q10" s="20">
        <f>IFERROR(VLOOKUP(B10,'Karate skola'!A:B,2,FALSE),"Nav")</f>
        <v>97</v>
      </c>
      <c r="R10" s="20">
        <v>6</v>
      </c>
      <c r="S10" s="47">
        <f>IFERROR(VLOOKUP(B11,'Galda tenis'!A:B,2,FALSE),"Nav")</f>
        <v>20</v>
      </c>
      <c r="T10" s="20">
        <v>6</v>
      </c>
      <c r="U10" s="15">
        <f>IF(A10="M5",IFERROR(VLOOKUP(B10,Kengaroos!A:B,2,FALSE),"Nav"),0)</f>
        <v>0</v>
      </c>
      <c r="V10" s="15"/>
      <c r="W10" s="16">
        <f>IF(A10="M5",IFERROR(VLOOKUP(B10,Volejbols!A:B,2,FALSE),"Nav"),0)</f>
        <v>0</v>
      </c>
      <c r="X10" s="16"/>
      <c r="Y10" s="16">
        <f>IF(A10="M5",IFERROR(VLOOKUP(B10,'Alta Yoga'!A:B,2,FALSE),"Nav"),0)</f>
        <v>0</v>
      </c>
      <c r="Z10" s="16"/>
      <c r="AA10" s="18">
        <f>IF(A10="Z5",IFERROR(VLOOKUP(B10,'Boksa skola'!A:B,2,FALSE),"Nav"),0)</f>
        <v>5.5</v>
      </c>
      <c r="AB10" s="18">
        <v>2</v>
      </c>
      <c r="AC10" s="5">
        <f>AB10+Z10+X10+V10+T10+R10+P10+N10+L10+J10+H10+F10</f>
        <v>39</v>
      </c>
    </row>
    <row r="11" spans="1:29" x14ac:dyDescent="0.25">
      <c r="A11" s="9" t="s">
        <v>14</v>
      </c>
      <c r="B11" s="9">
        <v>225</v>
      </c>
      <c r="C11" s="10" t="s">
        <v>132</v>
      </c>
      <c r="D11" s="9">
        <v>26065461</v>
      </c>
      <c r="E11" s="46">
        <f>IFERROR(VLOOKUP(B11,'Florbola klubs'!A:B,2,FALSE),"Nav")</f>
        <v>3.2638888888888891E-2</v>
      </c>
      <c r="F11" s="19">
        <v>10</v>
      </c>
      <c r="G11" s="19">
        <f>IFERROR(VLOOKUP(B11,BFK!A:B,2,FALSE),"Nav")</f>
        <v>45</v>
      </c>
      <c r="H11" s="19">
        <v>4</v>
      </c>
      <c r="I11" s="17">
        <f>IF(A11="Z5",IFERROR(VLOOKUP(B11,Basketbols!A:B,2,FALSE),"Nav"),0)</f>
        <v>7</v>
      </c>
      <c r="J11" s="17">
        <v>1</v>
      </c>
      <c r="K11" s="17">
        <f>IF(A11="Z5",IFERROR(VLOOKUP(B11,Handbols!A:B,2,FALSE),"Nav"),0)</f>
        <v>6.12</v>
      </c>
      <c r="L11" s="17">
        <v>9</v>
      </c>
      <c r="M11" s="15">
        <f>IF(A11="M5",IFERROR(VLOOKUP(B11,Skriešana!A:B,2,FALSE),"Nav"),0)</f>
        <v>0</v>
      </c>
      <c r="N11" s="15"/>
      <c r="O11" s="15">
        <f>IF(A11="M5",IFERROR(VLOOKUP(B11,Tāllēkšana!A:B,2,FALSE),"Nav"),0)</f>
        <v>0</v>
      </c>
      <c r="P11" s="15"/>
      <c r="Q11" s="20">
        <f>IFERROR(VLOOKUP(B11,'Karate skola'!A:B,2,FALSE),"Nav")</f>
        <v>56</v>
      </c>
      <c r="R11" s="20">
        <v>11</v>
      </c>
      <c r="S11" s="47" t="str">
        <f>IFERROR(VLOOKUP(B12,'Galda tenis'!A:B,2,FALSE),"Nav")</f>
        <v>Nav</v>
      </c>
      <c r="T11" s="20">
        <v>4</v>
      </c>
      <c r="U11" s="15">
        <f>IF(A11="M5",IFERROR(VLOOKUP(B11,Kengaroos!A:B,2,FALSE),"Nav"),0)</f>
        <v>0</v>
      </c>
      <c r="V11" s="15"/>
      <c r="W11" s="16">
        <f>IF(A11="M5",IFERROR(VLOOKUP(B11,Volejbols!A:B,2,FALSE),"Nav"),0)</f>
        <v>0</v>
      </c>
      <c r="X11" s="16"/>
      <c r="Y11" s="16">
        <f>IF(A11="M5",IFERROR(VLOOKUP(B11,'Alta Yoga'!A:B,2,FALSE),"Nav"),0)</f>
        <v>0</v>
      </c>
      <c r="Z11" s="16"/>
      <c r="AA11" s="18">
        <f>IF(A11="Z5",IFERROR(VLOOKUP(B11,'Boksa skola'!A:B,2,FALSE),"Nav"),0)</f>
        <v>6</v>
      </c>
      <c r="AB11" s="18">
        <v>3</v>
      </c>
      <c r="AC11" s="5">
        <f>AB11+Z11+X11+V11+T11+R11+P11+N11+L11+J11+H11+F11</f>
        <v>42</v>
      </c>
    </row>
    <row r="12" spans="1:29" x14ac:dyDescent="0.25">
      <c r="A12" s="9" t="s">
        <v>14</v>
      </c>
      <c r="B12" s="9">
        <v>209</v>
      </c>
      <c r="C12" s="10" t="s">
        <v>136</v>
      </c>
      <c r="D12" s="9">
        <v>22183411</v>
      </c>
      <c r="E12" s="46" t="str">
        <f>IFERROR(VLOOKUP(B12,'Florbola klubs'!A:B,2,FALSE),"Nav")</f>
        <v>Nav</v>
      </c>
      <c r="F12" s="19">
        <v>11</v>
      </c>
      <c r="G12" s="19">
        <f>IFERROR(VLOOKUP(B12,BFK!A:B,2,FALSE),"Nav")</f>
        <v>47</v>
      </c>
      <c r="H12" s="19">
        <v>6</v>
      </c>
      <c r="I12" s="17" t="str">
        <f>IF(A12="Z5",IFERROR(VLOOKUP(B12,Basketbols!A:B,2,FALSE),"Nav"),0)</f>
        <v>Nav</v>
      </c>
      <c r="J12" s="17">
        <v>7</v>
      </c>
      <c r="K12" s="17" t="str">
        <f>IF(A12="Z5",IFERROR(VLOOKUP(B12,Handbols!A:B,2,FALSE),"Nav"),0)</f>
        <v>Nav</v>
      </c>
      <c r="L12" s="17">
        <v>10</v>
      </c>
      <c r="M12" s="15">
        <f>IF(A12="M5",IFERROR(VLOOKUP(B12,Skriešana!A:B,2,FALSE),"Nav"),0)</f>
        <v>0</v>
      </c>
      <c r="N12" s="15"/>
      <c r="O12" s="15">
        <f>IF(A12="M5",IFERROR(VLOOKUP(B12,Tāllēkšana!A:B,2,FALSE),"Nav"),0)</f>
        <v>0</v>
      </c>
      <c r="P12" s="15"/>
      <c r="Q12" s="20">
        <f>IFERROR(VLOOKUP(B12,'Karate skola'!A:B,2,FALSE),"Nav")</f>
        <v>68</v>
      </c>
      <c r="R12" s="20">
        <v>10</v>
      </c>
      <c r="S12" s="47">
        <f>IFERROR(VLOOKUP(B13,'Galda tenis'!A:B,2,FALSE),"Nav")</f>
        <v>15</v>
      </c>
      <c r="T12" s="20">
        <v>4</v>
      </c>
      <c r="U12" s="15">
        <f>IF(A12="M5",IFERROR(VLOOKUP(B12,Kengaroos!A:B,2,FALSE),"Nav"),0)</f>
        <v>0</v>
      </c>
      <c r="V12" s="15"/>
      <c r="W12" s="16">
        <f>IF(A12="M5",IFERROR(VLOOKUP(B12,Volejbols!A:B,2,FALSE),"Nav"),0)</f>
        <v>0</v>
      </c>
      <c r="X12" s="16"/>
      <c r="Y12" s="16">
        <f>IF(A12="M5",IFERROR(VLOOKUP(B12,'Alta Yoga'!A:B,2,FALSE),"Nav"),0)</f>
        <v>0</v>
      </c>
      <c r="Z12" s="16"/>
      <c r="AA12" s="18" t="str">
        <f>IF(A12="Z5",IFERROR(VLOOKUP(B12,'Boksa skola'!A:B,2,FALSE),"Nav"),0)</f>
        <v>Nav</v>
      </c>
      <c r="AB12" s="18">
        <v>5</v>
      </c>
      <c r="AC12" s="5">
        <f>AB12+Z12+X12+V12+T12+R12+P12+N12+L12+J12+H12+F12</f>
        <v>53</v>
      </c>
    </row>
    <row r="13" spans="1:29" hidden="1" x14ac:dyDescent="0.25">
      <c r="A13" s="9" t="s">
        <v>8</v>
      </c>
      <c r="B13" s="9">
        <v>50</v>
      </c>
      <c r="C13" s="10" t="s">
        <v>145</v>
      </c>
      <c r="D13" s="9">
        <v>26065461</v>
      </c>
      <c r="E13" s="46">
        <f>IFERROR(VLOOKUP(B13,'Florbola klubs'!A:B,2,FALSE),"Nav")</f>
        <v>2.2222222222222223E-2</v>
      </c>
      <c r="F13" s="19">
        <v>1</v>
      </c>
      <c r="G13" s="19">
        <f>IFERROR(VLOOKUP(B13,BFK!A:B,2,FALSE),"Nav")</f>
        <v>12</v>
      </c>
      <c r="H13" s="19">
        <v>1</v>
      </c>
      <c r="I13" s="17">
        <f>IF(A13="Z5",IFERROR(VLOOKUP(B13,Basketbols!A:B,2,FALSE),"Nav"),0)</f>
        <v>0</v>
      </c>
      <c r="J13" s="17"/>
      <c r="K13" s="17">
        <f>IF(A13="Z5",IFERROR(VLOOKUP(B13,Handbols!A:B,2,FALSE),"Nav"),0)</f>
        <v>0</v>
      </c>
      <c r="L13" s="17"/>
      <c r="M13" s="15">
        <f>IF(A13="M5",IFERROR(VLOOKUP(B13,Skriešana!A:B,2,FALSE),"Nav"),0)</f>
        <v>6.89</v>
      </c>
      <c r="N13" s="15">
        <v>6</v>
      </c>
      <c r="O13" s="15" t="str">
        <f>IF(A13="M5",IFERROR(VLOOKUP(B13,Tāllēkšana!A:B,2,FALSE),"Nav"),0)</f>
        <v>Nav</v>
      </c>
      <c r="P13" s="15"/>
      <c r="Q13" s="20">
        <f>IFERROR(VLOOKUP(B13,'Karate skola'!A:B,2,FALSE),"Nav")</f>
        <v>200</v>
      </c>
      <c r="R13" s="20">
        <v>1</v>
      </c>
      <c r="S13" s="20">
        <f>IFERROR(VLOOKUP(B14,'Galda tenis'!A:B,2,FALSE),"Nav")</f>
        <v>15</v>
      </c>
      <c r="T13" s="20">
        <v>1</v>
      </c>
      <c r="U13" s="15" t="str">
        <f>IF(A13="M5",IFERROR(VLOOKUP(B13,Kengaroos!A:B,2,FALSE),"Nav"),0)</f>
        <v>Nav</v>
      </c>
      <c r="V13" s="15"/>
      <c r="W13" s="16">
        <f>IF(A13="M5",IFERROR(VLOOKUP(B13,Volejbols!A:B,2,FALSE),"Nav"),0)</f>
        <v>26.64</v>
      </c>
      <c r="X13" s="16">
        <v>5</v>
      </c>
      <c r="Y13" s="16">
        <f>IF(A13="M5",IFERROR(VLOOKUP(B13,'Alta Yoga'!A:B,2,FALSE),"Nav"),0)</f>
        <v>3</v>
      </c>
      <c r="Z13" s="16">
        <v>3</v>
      </c>
      <c r="AA13" s="18">
        <f>IF(A13="Z5",IFERROR(VLOOKUP(B13,'Boksa skola'!A:B,2,FALSE),"Nav"),0)</f>
        <v>0</v>
      </c>
      <c r="AB13" s="18"/>
      <c r="AC13" s="5">
        <f>AB13+Z13+X13+V13+T13+R13+P13+N13+L13+J13+H13+F13</f>
        <v>18</v>
      </c>
    </row>
    <row r="14" spans="1:29" hidden="1" x14ac:dyDescent="0.25">
      <c r="A14" s="9" t="s">
        <v>8</v>
      </c>
      <c r="B14" s="9">
        <v>241</v>
      </c>
      <c r="C14" s="10" t="s">
        <v>143</v>
      </c>
      <c r="D14" s="9">
        <v>29442980</v>
      </c>
      <c r="E14" s="46">
        <f>IFERROR(VLOOKUP(B14,'Florbola klubs'!A:B,2,FALSE),"Nav")</f>
        <v>2.9166666666666664E-2</v>
      </c>
      <c r="F14" s="19">
        <v>2</v>
      </c>
      <c r="G14" s="19">
        <f>IFERROR(VLOOKUP(B14,BFK!A:B,2,FALSE),"Nav")</f>
        <v>16</v>
      </c>
      <c r="H14" s="19">
        <v>4</v>
      </c>
      <c r="I14" s="17">
        <f>IF(A14="Z5",IFERROR(VLOOKUP(B14,Basketbols!A:B,2,FALSE),"Nav"),0)</f>
        <v>0</v>
      </c>
      <c r="J14" s="17"/>
      <c r="K14" s="17">
        <f>IF(A14="Z5",IFERROR(VLOOKUP(B14,Handbols!A:B,2,FALSE),"Nav"),0)</f>
        <v>0</v>
      </c>
      <c r="L14" s="17"/>
      <c r="M14" s="15">
        <f>IF(A14="M5",IFERROR(VLOOKUP(B14,Skriešana!A:B,2,FALSE),"Nav"),0)</f>
        <v>6.08</v>
      </c>
      <c r="N14" s="15">
        <v>2</v>
      </c>
      <c r="O14" s="15" t="str">
        <f>IF(A14="M5",IFERROR(VLOOKUP(B14,Tāllēkšana!A:B,2,FALSE),"Nav"),0)</f>
        <v>Nav</v>
      </c>
      <c r="P14" s="15"/>
      <c r="Q14" s="20">
        <f>IFERROR(VLOOKUP(B14,'Karate skola'!A:B,2,FALSE),"Nav")</f>
        <v>177</v>
      </c>
      <c r="R14" s="20">
        <v>2</v>
      </c>
      <c r="S14" s="20">
        <f>IFERROR(VLOOKUP(B15,'Galda tenis'!A:B,2,FALSE),"Nav")</f>
        <v>10</v>
      </c>
      <c r="T14" s="20">
        <v>7</v>
      </c>
      <c r="U14" s="15" t="str">
        <f>IF(A14="M5",IFERROR(VLOOKUP(B14,Kengaroos!A:B,2,FALSE),"Nav"),0)</f>
        <v>Nav</v>
      </c>
      <c r="V14" s="15"/>
      <c r="W14" s="16">
        <f>IF(A14="M5",IFERROR(VLOOKUP(B14,Volejbols!A:B,2,FALSE),"Nav"),0)</f>
        <v>13.32</v>
      </c>
      <c r="X14" s="16">
        <v>1</v>
      </c>
      <c r="Y14" s="16">
        <f>IF(A14="M5",IFERROR(VLOOKUP(B14,'Alta Yoga'!A:B,2,FALSE),"Nav"),0)</f>
        <v>1</v>
      </c>
      <c r="Z14" s="16">
        <v>1</v>
      </c>
      <c r="AA14" s="18">
        <f>IF(A14="Z5",IFERROR(VLOOKUP(B14,'Boksa skola'!A:B,2,FALSE),"Nav"),0)</f>
        <v>0</v>
      </c>
      <c r="AB14" s="18"/>
      <c r="AC14" s="5">
        <f>AB14+Z14+X14+V14+T14+R14+P14+N14+L14+J14+H14+F14</f>
        <v>19</v>
      </c>
    </row>
    <row r="15" spans="1:29" hidden="1" x14ac:dyDescent="0.25">
      <c r="A15" s="9" t="s">
        <v>8</v>
      </c>
      <c r="B15" s="9">
        <v>38</v>
      </c>
      <c r="C15" s="10" t="s">
        <v>147</v>
      </c>
      <c r="D15" s="9">
        <v>29750066</v>
      </c>
      <c r="E15" s="46">
        <f>IFERROR(VLOOKUP(B15,'Florbola klubs'!A:B,2,FALSE),"Nav")</f>
        <v>3.1944444444444449E-2</v>
      </c>
      <c r="F15" s="19">
        <v>3</v>
      </c>
      <c r="G15" s="19">
        <f>IFERROR(VLOOKUP(B15,BFK!A:B,2,FALSE),"Nav")</f>
        <v>14</v>
      </c>
      <c r="H15" s="19">
        <v>3</v>
      </c>
      <c r="I15" s="17">
        <f>IF(A15="Z5",IFERROR(VLOOKUP(B15,Basketbols!A:B,2,FALSE),"Nav"),0)</f>
        <v>0</v>
      </c>
      <c r="J15" s="17"/>
      <c r="K15" s="17">
        <f>IF(A15="Z5",IFERROR(VLOOKUP(B15,Handbols!A:B,2,FALSE),"Nav"),0)</f>
        <v>0</v>
      </c>
      <c r="L15" s="17"/>
      <c r="M15" s="15">
        <f>IF(A15="M5",IFERROR(VLOOKUP(B15,Skriešana!A:B,2,FALSE),"Nav"),0)</f>
        <v>6.52</v>
      </c>
      <c r="N15" s="15">
        <v>5</v>
      </c>
      <c r="O15" s="15" t="str">
        <f>IF(A15="M5",IFERROR(VLOOKUP(B15,Tāllēkšana!A:B,2,FALSE),"Nav"),0)</f>
        <v>Nav</v>
      </c>
      <c r="P15" s="15"/>
      <c r="Q15" s="20">
        <f>IFERROR(VLOOKUP(B15,'Karate skola'!A:B,2,FALSE),"Nav")</f>
        <v>69</v>
      </c>
      <c r="R15" s="20">
        <v>6</v>
      </c>
      <c r="S15" s="20">
        <f>IFERROR(VLOOKUP(B16,'Galda tenis'!A:B,2,FALSE),"Nav")</f>
        <v>55</v>
      </c>
      <c r="T15" s="20">
        <v>2</v>
      </c>
      <c r="U15" s="15" t="str">
        <f>IF(A15="M5",IFERROR(VLOOKUP(B15,Kengaroos!A:B,2,FALSE),"Nav"),0)</f>
        <v>Nav</v>
      </c>
      <c r="V15" s="15"/>
      <c r="W15" s="16">
        <f>IF(A15="M5",IFERROR(VLOOKUP(B15,Volejbols!A:B,2,FALSE),"Nav"),0)</f>
        <v>20.350000000000001</v>
      </c>
      <c r="X15" s="16">
        <v>2</v>
      </c>
      <c r="Y15" s="16">
        <f>IF(A15="M5",IFERROR(VLOOKUP(B15,'Alta Yoga'!A:B,2,FALSE),"Nav"),0)</f>
        <v>4</v>
      </c>
      <c r="Z15" s="16">
        <v>4</v>
      </c>
      <c r="AA15" s="18">
        <f>IF(A15="Z5",IFERROR(VLOOKUP(B15,'Boksa skola'!A:B,2,FALSE),"Nav"),0)</f>
        <v>0</v>
      </c>
      <c r="AB15" s="18"/>
      <c r="AC15" s="5">
        <f>AB15+Z15+X15+V15+T15+R15+P15+N15+L15+J15+H15+F15</f>
        <v>25</v>
      </c>
    </row>
    <row r="16" spans="1:29" hidden="1" x14ac:dyDescent="0.25">
      <c r="A16" s="9" t="s">
        <v>8</v>
      </c>
      <c r="B16" s="9">
        <v>46</v>
      </c>
      <c r="C16" s="10" t="s">
        <v>144</v>
      </c>
      <c r="D16" s="9">
        <v>27018855</v>
      </c>
      <c r="E16" s="46">
        <f>IFERROR(VLOOKUP(B16,'Florbola klubs'!A:B,2,FALSE),"Nav")</f>
        <v>3.4722222222222224E-2</v>
      </c>
      <c r="F16" s="19">
        <v>4</v>
      </c>
      <c r="G16" s="19">
        <f>IFERROR(VLOOKUP(B16,BFK!A:B,2,FALSE),"Nav")</f>
        <v>12</v>
      </c>
      <c r="H16" s="19">
        <v>1</v>
      </c>
      <c r="I16" s="17">
        <f>IF(A16="Z5",IFERROR(VLOOKUP(B16,Basketbols!A:B,2,FALSE),"Nav"),0)</f>
        <v>0</v>
      </c>
      <c r="J16" s="17"/>
      <c r="K16" s="17">
        <f>IF(A16="Z5",IFERROR(VLOOKUP(B16,Handbols!A:B,2,FALSE),"Nav"),0)</f>
        <v>0</v>
      </c>
      <c r="L16" s="17"/>
      <c r="M16" s="15">
        <f>IF(A16="M5",IFERROR(VLOOKUP(B16,Skriešana!A:B,2,FALSE),"Nav"),0)</f>
        <v>6.28</v>
      </c>
      <c r="N16" s="15">
        <v>4</v>
      </c>
      <c r="O16" s="15" t="str">
        <f>IF(A16="M5",IFERROR(VLOOKUP(B16,Tāllēkšana!A:B,2,FALSE),"Nav"),0)</f>
        <v>Nav</v>
      </c>
      <c r="P16" s="15"/>
      <c r="Q16" s="20">
        <f>IFERROR(VLOOKUP(B16,'Karate skola'!A:B,2,FALSE),"Nav")</f>
        <v>135</v>
      </c>
      <c r="R16" s="20">
        <v>3</v>
      </c>
      <c r="S16" s="20">
        <f>IFERROR(VLOOKUP(B17,'Galda tenis'!A:B,2,FALSE),"Nav")</f>
        <v>5</v>
      </c>
      <c r="T16" s="20">
        <v>7</v>
      </c>
      <c r="U16" s="15" t="str">
        <f>IF(A16="M5",IFERROR(VLOOKUP(B16,Kengaroos!A:B,2,FALSE),"Nav"),0)</f>
        <v>Nav</v>
      </c>
      <c r="V16" s="15"/>
      <c r="W16" s="16">
        <f>IF(A16="M5",IFERROR(VLOOKUP(B16,Volejbols!A:B,2,FALSE),"Nav"),0)</f>
        <v>26.7</v>
      </c>
      <c r="X16" s="16">
        <v>6</v>
      </c>
      <c r="Y16" s="16">
        <f>IF(A16="M5",IFERROR(VLOOKUP(B16,'Alta Yoga'!A:B,2,FALSE),"Nav"),0)</f>
        <v>3</v>
      </c>
      <c r="Z16" s="16">
        <v>3</v>
      </c>
      <c r="AA16" s="18">
        <f>IF(A16="Z5",IFERROR(VLOOKUP(B16,'Boksa skola'!A:B,2,FALSE),"Nav"),0)</f>
        <v>0</v>
      </c>
      <c r="AB16" s="18"/>
      <c r="AC16" s="5">
        <f>AB16+Z16+X16+V16+T16+R16+P16+N16+L16+J16+H16+F16</f>
        <v>28</v>
      </c>
    </row>
    <row r="17" spans="1:29" hidden="1" x14ac:dyDescent="0.25">
      <c r="A17" s="9" t="s">
        <v>8</v>
      </c>
      <c r="B17" s="9">
        <v>237</v>
      </c>
      <c r="C17" s="10" t="s">
        <v>142</v>
      </c>
      <c r="D17" s="9">
        <v>26845371</v>
      </c>
      <c r="E17" s="46">
        <f>IFERROR(VLOOKUP(B17,'Florbola klubs'!A:B,2,FALSE),"Nav")</f>
        <v>3.6805555555555557E-2</v>
      </c>
      <c r="F17" s="19">
        <v>5</v>
      </c>
      <c r="G17" s="19">
        <f>IFERROR(VLOOKUP(B17,BFK!A:B,2,FALSE),"Nav")</f>
        <v>13</v>
      </c>
      <c r="H17" s="19">
        <v>2</v>
      </c>
      <c r="I17" s="17">
        <f>IF(A17="Z5",IFERROR(VLOOKUP(B17,Basketbols!A:B,2,FALSE),"Nav"),0)</f>
        <v>0</v>
      </c>
      <c r="J17" s="17"/>
      <c r="K17" s="17">
        <f>IF(A17="Z5",IFERROR(VLOOKUP(B17,Handbols!A:B,2,FALSE),"Nav"),0)</f>
        <v>0</v>
      </c>
      <c r="L17" s="17"/>
      <c r="M17" s="15">
        <f>IF(A17="M5",IFERROR(VLOOKUP(B17,Skriešana!A:B,2,FALSE),"Nav"),0)</f>
        <v>5.52</v>
      </c>
      <c r="N17" s="15">
        <v>1</v>
      </c>
      <c r="O17" s="15" t="str">
        <f>IF(A17="M5",IFERROR(VLOOKUP(B17,Tāllēkšana!A:B,2,FALSE),"Nav"),0)</f>
        <v>Nav</v>
      </c>
      <c r="P17" s="15"/>
      <c r="Q17" s="20">
        <f>IFERROR(VLOOKUP(B17,'Karate skola'!A:B,2,FALSE),"Nav")</f>
        <v>42</v>
      </c>
      <c r="R17" s="20">
        <v>8</v>
      </c>
      <c r="S17" s="20">
        <f>IFERROR(VLOOKUP(B18,'Galda tenis'!A:B,2,FALSE),"Nav")</f>
        <v>20</v>
      </c>
      <c r="T17" s="20">
        <v>4</v>
      </c>
      <c r="U17" s="15" t="str">
        <f>IF(A17="M5",IFERROR(VLOOKUP(B17,Kengaroos!A:B,2,FALSE),"Nav"),0)</f>
        <v>Nav</v>
      </c>
      <c r="V17" s="15"/>
      <c r="W17" s="16">
        <f>IF(A17="M5",IFERROR(VLOOKUP(B17,Volejbols!A:B,2,FALSE),"Nav"),0)</f>
        <v>22.88</v>
      </c>
      <c r="X17" s="16">
        <v>3</v>
      </c>
      <c r="Y17" s="16" t="str">
        <f>IF(A17="M5",IFERROR(VLOOKUP(B17,'Alta Yoga'!A:B,2,FALSE),"Nav"),0)</f>
        <v>Nav</v>
      </c>
      <c r="Z17" s="16">
        <v>5</v>
      </c>
      <c r="AA17" s="18">
        <f>IF(A17="Z5",IFERROR(VLOOKUP(B17,'Boksa skola'!A:B,2,FALSE),"Nav"),0)</f>
        <v>0</v>
      </c>
      <c r="AB17" s="18"/>
      <c r="AC17" s="5">
        <f>AB17+Z17+X17+V17+T17+R17+P17+N17+L17+J17+H17+F17</f>
        <v>28</v>
      </c>
    </row>
    <row r="18" spans="1:29" hidden="1" x14ac:dyDescent="0.25">
      <c r="A18" s="9" t="s">
        <v>8</v>
      </c>
      <c r="B18" s="9">
        <v>34</v>
      </c>
      <c r="C18" s="10" t="s">
        <v>149</v>
      </c>
      <c r="D18" s="9">
        <v>25967577</v>
      </c>
      <c r="E18" s="46">
        <f>IFERROR(VLOOKUP(B18,'Florbola klubs'!A:B,2,FALSE),"Nav")</f>
        <v>3.9583333333333331E-2</v>
      </c>
      <c r="F18" s="19">
        <v>6</v>
      </c>
      <c r="G18" s="19">
        <f>IFERROR(VLOOKUP(B18,BFK!A:B,2,FALSE),"Nav")</f>
        <v>18</v>
      </c>
      <c r="H18" s="19">
        <v>5</v>
      </c>
      <c r="I18" s="17">
        <f>IF(A18="Z5",IFERROR(VLOOKUP(B18,Basketbols!A:B,2,FALSE),"Nav"),0)</f>
        <v>0</v>
      </c>
      <c r="J18" s="17"/>
      <c r="K18" s="17">
        <f>IF(A18="Z5",IFERROR(VLOOKUP(B18,Handbols!A:B,2,FALSE),"Nav"),0)</f>
        <v>0</v>
      </c>
      <c r="L18" s="17"/>
      <c r="M18" s="15">
        <f>IF(A18="M5",IFERROR(VLOOKUP(B18,Skriešana!A:B,2,FALSE),"Nav"),0)</f>
        <v>6.19</v>
      </c>
      <c r="N18" s="15">
        <v>3</v>
      </c>
      <c r="O18" s="15" t="str">
        <f>IF(A18="M5",IFERROR(VLOOKUP(B18,Tāllēkšana!A:B,2,FALSE),"Nav"),0)</f>
        <v>Nav</v>
      </c>
      <c r="P18" s="15"/>
      <c r="Q18" s="20">
        <f>IFERROR(VLOOKUP(B18,'Karate skola'!A:B,2,FALSE),"Nav")</f>
        <v>85</v>
      </c>
      <c r="R18" s="20">
        <v>4</v>
      </c>
      <c r="S18" s="20">
        <f>IFERROR(VLOOKUP(B19,'Galda tenis'!A:B,2,FALSE),"Nav")</f>
        <v>50</v>
      </c>
      <c r="T18" s="20">
        <v>7</v>
      </c>
      <c r="U18" s="15" t="str">
        <f>IF(A18="M5",IFERROR(VLOOKUP(B18,Kengaroos!A:B,2,FALSE),"Nav"),0)</f>
        <v>Nav</v>
      </c>
      <c r="V18" s="15"/>
      <c r="W18" s="16">
        <f>IF(A18="M5",IFERROR(VLOOKUP(B18,Volejbols!A:B,2,FALSE),"Nav"),0)</f>
        <v>25.38</v>
      </c>
      <c r="X18" s="16">
        <v>4</v>
      </c>
      <c r="Y18" s="16">
        <f>IF(A18="M5",IFERROR(VLOOKUP(B18,'Alta Yoga'!A:B,2,FALSE),"Nav"),0)</f>
        <v>2</v>
      </c>
      <c r="Z18" s="16">
        <v>2</v>
      </c>
      <c r="AA18" s="18">
        <f>IF(A18="Z5",IFERROR(VLOOKUP(B18,'Boksa skola'!A:B,2,FALSE),"Nav"),0)</f>
        <v>0</v>
      </c>
      <c r="AB18" s="18"/>
      <c r="AC18" s="5">
        <f>AB18+Z18+X18+V18+T18+R18+P18+N18+L18+J18+H18+F18</f>
        <v>31</v>
      </c>
    </row>
    <row r="19" spans="1:29" hidden="1" x14ac:dyDescent="0.25">
      <c r="A19" s="9" t="s">
        <v>8</v>
      </c>
      <c r="B19" s="9">
        <v>42</v>
      </c>
      <c r="C19" s="10" t="s">
        <v>146</v>
      </c>
      <c r="D19" s="9">
        <v>29750066</v>
      </c>
      <c r="E19" s="46">
        <f>IFERROR(VLOOKUP(B19,'Florbola klubs'!A:B,2,FALSE),"Nav")</f>
        <v>5.2083333333333336E-2</v>
      </c>
      <c r="F19" s="19">
        <v>8</v>
      </c>
      <c r="G19" s="19">
        <f>IFERROR(VLOOKUP(B19,BFK!A:B,2,FALSE),"Nav")</f>
        <v>19</v>
      </c>
      <c r="H19" s="19">
        <v>6</v>
      </c>
      <c r="I19" s="17">
        <f>IF(A19="Z5",IFERROR(VLOOKUP(B19,Basketbols!A:B,2,FALSE),"Nav"),0)</f>
        <v>0</v>
      </c>
      <c r="J19" s="17"/>
      <c r="K19" s="17">
        <f>IF(A19="Z5",IFERROR(VLOOKUP(B19,Handbols!A:B,2,FALSE),"Nav"),0)</f>
        <v>0</v>
      </c>
      <c r="L19" s="17"/>
      <c r="M19" s="15">
        <f>IF(A19="M5",IFERROR(VLOOKUP(B19,Skriešana!A:B,2,FALSE),"Nav"),0)</f>
        <v>7.05</v>
      </c>
      <c r="N19" s="15">
        <v>7</v>
      </c>
      <c r="O19" s="15" t="str">
        <f>IF(A19="M5",IFERROR(VLOOKUP(B19,Tāllēkšana!A:B,2,FALSE),"Nav"),0)</f>
        <v>Nav</v>
      </c>
      <c r="P19" s="15"/>
      <c r="Q19" s="20">
        <f>IFERROR(VLOOKUP(B19,'Karate skola'!A:B,2,FALSE),"Nav")</f>
        <v>72</v>
      </c>
      <c r="R19" s="20">
        <v>5</v>
      </c>
      <c r="S19" s="20">
        <f>IFERROR(VLOOKUP(B20,'Galda tenis'!A:B,2,FALSE),"Nav")</f>
        <v>25</v>
      </c>
      <c r="T19" s="20">
        <v>3</v>
      </c>
      <c r="U19" s="15" t="str">
        <f>IF(A19="M5",IFERROR(VLOOKUP(B19,Kengaroos!A:B,2,FALSE),"Nav"),0)</f>
        <v>Nav</v>
      </c>
      <c r="V19" s="15"/>
      <c r="W19" s="16">
        <f>IF(A19="M5",IFERROR(VLOOKUP(B19,Volejbols!A:B,2,FALSE),"Nav"),0)</f>
        <v>38.090000000000003</v>
      </c>
      <c r="X19" s="16">
        <v>7</v>
      </c>
      <c r="Y19" s="16">
        <f>IF(A19="M5",IFERROR(VLOOKUP(B19,'Alta Yoga'!A:B,2,FALSE),"Nav"),0)</f>
        <v>4</v>
      </c>
      <c r="Z19" s="16">
        <v>4</v>
      </c>
      <c r="AA19" s="18">
        <f>IF(A19="Z5",IFERROR(VLOOKUP(B19,'Boksa skola'!A:B,2,FALSE),"Nav"),0)</f>
        <v>0</v>
      </c>
      <c r="AB19" s="18"/>
      <c r="AC19" s="5">
        <f>AB19+Z19+X19+V19+T19+R19+P19+N19+L19+J19+H19+F19</f>
        <v>40</v>
      </c>
    </row>
    <row r="20" spans="1:29" hidden="1" x14ac:dyDescent="0.25">
      <c r="A20" s="9" t="s">
        <v>8</v>
      </c>
      <c r="B20" s="9">
        <v>26</v>
      </c>
      <c r="C20" s="10" t="s">
        <v>148</v>
      </c>
      <c r="D20" s="9">
        <v>22086135</v>
      </c>
      <c r="E20" s="46">
        <f>IFERROR(VLOOKUP(B20,'Florbola klubs'!A:B,2,FALSE),"Nav")</f>
        <v>4.3055555555555562E-2</v>
      </c>
      <c r="F20" s="19">
        <v>7</v>
      </c>
      <c r="G20" s="19">
        <f>IFERROR(VLOOKUP(B20,BFK!A:B,2,FALSE),"Nav")</f>
        <v>22</v>
      </c>
      <c r="H20" s="19">
        <v>7</v>
      </c>
      <c r="I20" s="17">
        <f>IF(A20="Z5",IFERROR(VLOOKUP(B20,Basketbols!A:B,2,FALSE),"Nav"),0)</f>
        <v>0</v>
      </c>
      <c r="J20" s="17"/>
      <c r="K20" s="17">
        <f>IF(A20="Z5",IFERROR(VLOOKUP(B20,Handbols!A:B,2,FALSE),"Nav"),0)</f>
        <v>0</v>
      </c>
      <c r="L20" s="17"/>
      <c r="M20" s="15">
        <f>IF(A20="M5",IFERROR(VLOOKUP(B20,Skriešana!A:B,2,FALSE),"Nav"),0)</f>
        <v>7.69</v>
      </c>
      <c r="N20" s="15">
        <v>8</v>
      </c>
      <c r="O20" s="15" t="str">
        <f>IF(A20="M5",IFERROR(VLOOKUP(B20,Tāllēkšana!A:B,2,FALSE),"Nav"),0)</f>
        <v>Nav</v>
      </c>
      <c r="P20" s="15"/>
      <c r="Q20" s="20">
        <f>IFERROR(VLOOKUP(B20,'Karate skola'!A:B,2,FALSE),"Nav")</f>
        <v>63</v>
      </c>
      <c r="R20" s="20">
        <v>7</v>
      </c>
      <c r="S20" s="20" t="str">
        <f>IFERROR(VLOOKUP(B21,'Galda tenis'!A:B,2,FALSE),"Nav")</f>
        <v>Nav</v>
      </c>
      <c r="T20" s="20">
        <v>5</v>
      </c>
      <c r="U20" s="15" t="str">
        <f>IF(A20="M5",IFERROR(VLOOKUP(B20,Kengaroos!A:B,2,FALSE),"Nav"),0)</f>
        <v>Nav</v>
      </c>
      <c r="V20" s="15"/>
      <c r="W20" s="16">
        <f>IF(A20="M5",IFERROR(VLOOKUP(B20,Volejbols!A:B,2,FALSE),"Nav"),0)</f>
        <v>48.99</v>
      </c>
      <c r="X20" s="16">
        <v>8</v>
      </c>
      <c r="Y20" s="16">
        <f>IF(A20="M5",IFERROR(VLOOKUP(B20,'Alta Yoga'!A:B,2,FALSE),"Nav"),0)</f>
        <v>4</v>
      </c>
      <c r="Z20" s="16">
        <v>4</v>
      </c>
      <c r="AA20" s="18">
        <f>IF(A20="Z5",IFERROR(VLOOKUP(B20,'Boksa skola'!A:B,2,FALSE),"Nav"),0)</f>
        <v>0</v>
      </c>
      <c r="AB20" s="18"/>
      <c r="AC20" s="5">
        <f>AB20+Z20+X20+V20+T20+R20+P20+N20+L20+J20+H20+F20</f>
        <v>46</v>
      </c>
    </row>
    <row r="21" spans="1:29" hidden="1" x14ac:dyDescent="0.25">
      <c r="A21" s="9" t="s">
        <v>8</v>
      </c>
      <c r="B21" s="9">
        <v>64</v>
      </c>
      <c r="C21" s="10" t="s">
        <v>140</v>
      </c>
      <c r="D21" s="9">
        <v>24424255</v>
      </c>
      <c r="E21" s="46" t="str">
        <f>IFERROR(VLOOKUP(B21,'Florbola klubs'!A:B,2,FALSE),"Nav")</f>
        <v>Nav</v>
      </c>
      <c r="F21" s="19">
        <v>9</v>
      </c>
      <c r="G21" s="19" t="str">
        <f>IFERROR(VLOOKUP(B21,BFK!A:B,2,FALSE),"Nav")</f>
        <v>Nav</v>
      </c>
      <c r="H21" s="19">
        <v>8</v>
      </c>
      <c r="I21" s="17">
        <f>IF(A21="Z5",IFERROR(VLOOKUP(B21,Basketbols!A:B,2,FALSE),"Nav"),0)</f>
        <v>0</v>
      </c>
      <c r="J21" s="17"/>
      <c r="K21" s="17">
        <f>IF(A21="Z5",IFERROR(VLOOKUP(B21,Handbols!A:B,2,FALSE),"Nav"),0)</f>
        <v>0</v>
      </c>
      <c r="L21" s="17"/>
      <c r="M21" s="15" t="str">
        <f>IF(A21="M5",IFERROR(VLOOKUP(B21,Skriešana!A:B,2,FALSE),"Nav"),0)</f>
        <v>Nav</v>
      </c>
      <c r="N21" s="15">
        <v>9</v>
      </c>
      <c r="O21" s="15" t="str">
        <f>IF(A21="M5",IFERROR(VLOOKUP(B21,Tāllēkšana!A:B,2,FALSE),"Nav"),0)</f>
        <v>Nav</v>
      </c>
      <c r="P21" s="15"/>
      <c r="Q21" s="20" t="str">
        <f>IFERROR(VLOOKUP(B21,'Karate skola'!A:B,2,FALSE),"Nav")</f>
        <v>Nav</v>
      </c>
      <c r="R21" s="20">
        <v>9</v>
      </c>
      <c r="S21" s="20" t="str">
        <f>IFERROR(VLOOKUP(B22,'Galda tenis'!A:B,2,FALSE),"Nav")</f>
        <v>Nav</v>
      </c>
      <c r="T21" s="20">
        <v>5</v>
      </c>
      <c r="U21" s="15" t="str">
        <f>IF(A21="M5",IFERROR(VLOOKUP(B21,Kengaroos!A:B,2,FALSE),"Nav"),0)</f>
        <v>Nav</v>
      </c>
      <c r="V21" s="15"/>
      <c r="W21" s="16" t="str">
        <f>IF(A21="M5",IFERROR(VLOOKUP(B21,Volejbols!A:B,2,FALSE),"Nav"),0)</f>
        <v>Nav</v>
      </c>
      <c r="X21" s="16">
        <v>9</v>
      </c>
      <c r="Y21" s="16" t="str">
        <f>IF(A21="M5",IFERROR(VLOOKUP(B21,'Alta Yoga'!A:B,2,FALSE),"Nav"),0)</f>
        <v>Nav</v>
      </c>
      <c r="Z21" s="16">
        <v>5</v>
      </c>
      <c r="AA21" s="18">
        <f>IF(A21="Z5",IFERROR(VLOOKUP(B21,'Boksa skola'!A:B,2,FALSE),"Nav"),0)</f>
        <v>0</v>
      </c>
      <c r="AB21" s="18"/>
      <c r="AC21" s="5">
        <f>AB21+Z21+X21+V21+T21+R21+P21+N21+L21+J21+H21+F21</f>
        <v>54</v>
      </c>
    </row>
    <row r="22" spans="1:29" hidden="1" x14ac:dyDescent="0.25">
      <c r="A22" s="9" t="s">
        <v>8</v>
      </c>
      <c r="B22" s="9">
        <v>56</v>
      </c>
      <c r="C22" s="10" t="s">
        <v>141</v>
      </c>
      <c r="D22" s="9">
        <v>24424255</v>
      </c>
      <c r="E22" s="46" t="str">
        <f>IFERROR(VLOOKUP(B22,'Florbola klubs'!A:B,2,FALSE),"Nav")</f>
        <v>Nav</v>
      </c>
      <c r="F22" s="19">
        <v>9</v>
      </c>
      <c r="G22" s="19" t="str">
        <f>IFERROR(VLOOKUP(B22,BFK!A:B,2,FALSE),"Nav")</f>
        <v>Nav</v>
      </c>
      <c r="H22" s="19">
        <v>8</v>
      </c>
      <c r="I22" s="17">
        <f>IF(A22="Z5",IFERROR(VLOOKUP(B22,Basketbols!A:B,2,FALSE),"Nav"),0)</f>
        <v>0</v>
      </c>
      <c r="J22" s="17"/>
      <c r="K22" s="17">
        <f>IF(A22="Z5",IFERROR(VLOOKUP(B22,Handbols!A:B,2,FALSE),"Nav"),0)</f>
        <v>0</v>
      </c>
      <c r="L22" s="17"/>
      <c r="M22" s="15" t="str">
        <f>IF(A22="M5",IFERROR(VLOOKUP(B22,Skriešana!A:B,2,FALSE),"Nav"),0)</f>
        <v>Nav</v>
      </c>
      <c r="N22" s="15">
        <v>10</v>
      </c>
      <c r="O22" s="15" t="str">
        <f>IF(A22="M5",IFERROR(VLOOKUP(B22,Tāllēkšana!A:B,2,FALSE),"Nav"),0)</f>
        <v>Nav</v>
      </c>
      <c r="P22" s="15"/>
      <c r="Q22" s="20" t="str">
        <f>IFERROR(VLOOKUP(B22,'Karate skola'!A:B,2,FALSE),"Nav")</f>
        <v>Nav</v>
      </c>
      <c r="R22" s="20">
        <v>9</v>
      </c>
      <c r="S22" s="20" t="str">
        <f>IFERROR(VLOOKUP(B23,'Galda tenis'!A:B,2,FALSE),"Nav")</f>
        <v>Nav</v>
      </c>
      <c r="T22" s="20">
        <v>6</v>
      </c>
      <c r="U22" s="15" t="str">
        <f>IF(A22="M5",IFERROR(VLOOKUP(B22,Kengaroos!A:B,2,FALSE),"Nav"),0)</f>
        <v>Nav</v>
      </c>
      <c r="V22" s="15"/>
      <c r="W22" s="16" t="str">
        <f>IF(A22="M5",IFERROR(VLOOKUP(B22,Volejbols!A:B,2,FALSE),"Nav"),0)</f>
        <v>Nav</v>
      </c>
      <c r="X22" s="16">
        <v>9</v>
      </c>
      <c r="Y22" s="16" t="str">
        <f>IF(A22="M5",IFERROR(VLOOKUP(B22,'Alta Yoga'!A:B,2,FALSE),"Nav"),0)</f>
        <v>Nav</v>
      </c>
      <c r="Z22" s="16">
        <v>5</v>
      </c>
      <c r="AA22" s="18">
        <f>IF(A22="Z5",IFERROR(VLOOKUP(B22,'Boksa skola'!A:B,2,FALSE),"Nav"),0)</f>
        <v>0</v>
      </c>
      <c r="AB22" s="18"/>
      <c r="AC22" s="5">
        <f>AB22+Z22+X22+V22+T22+R22+P22+N22+L22+J22+H22+F22</f>
        <v>56</v>
      </c>
    </row>
    <row r="23" spans="1:29" hidden="1" x14ac:dyDescent="0.25">
      <c r="A23" s="9"/>
      <c r="B23" s="9"/>
      <c r="C23" s="10"/>
      <c r="D23" s="9"/>
      <c r="E23" s="19" t="str">
        <f>IFERROR(VLOOKUP(B23,'Florbola klubs'!A:B,2,FALSE),"Nav")</f>
        <v>Nav</v>
      </c>
      <c r="F23" s="19"/>
      <c r="G23" s="19" t="str">
        <f>IFERROR(VLOOKUP(B23,BFK!A:B,2,FALSE),"Nav")</f>
        <v>Nav</v>
      </c>
      <c r="H23" s="19"/>
      <c r="I23" s="17">
        <f>IF(A23="Z5",IFERROR(VLOOKUP(B23,Basketbols!A:B,2,FALSE),"Nav"),0)</f>
        <v>0</v>
      </c>
      <c r="J23" s="17"/>
      <c r="K23" s="17">
        <f>IF(A23="Z5",IFERROR(VLOOKUP(B23,Handbols!A:B,2,FALSE),"Nav"),0)</f>
        <v>0</v>
      </c>
      <c r="L23" s="17"/>
      <c r="M23" s="15">
        <f>IF(A23="M5",IFERROR(VLOOKUP(B23,Skriešana!A:B,2,FALSE),"Nav"),0)</f>
        <v>0</v>
      </c>
      <c r="N23" s="15"/>
      <c r="O23" s="15">
        <f>IF(A23="M5",IFERROR(VLOOKUP(B23,Tāllēkšana!A:B,2,FALSE),"Nav"),0)</f>
        <v>0</v>
      </c>
      <c r="P23" s="15"/>
      <c r="Q23" s="20" t="str">
        <f>IFERROR(VLOOKUP(B23,'Karate skola'!A:B,2,FALSE),"Nav")</f>
        <v>Nav</v>
      </c>
      <c r="R23" s="20"/>
      <c r="S23" s="20" t="str">
        <f>IFERROR(VLOOKUP(B24,'Galda tenis'!A:B,2,FALSE),"Nav")</f>
        <v>Nav</v>
      </c>
      <c r="T23" s="20"/>
      <c r="U23" s="15">
        <f>IF(A23="M5",IFERROR(VLOOKUP(B23,Kengaroos!A:B,2,FALSE),"Nav"),0)</f>
        <v>0</v>
      </c>
      <c r="V23" s="15"/>
      <c r="W23" s="16">
        <f>IF(A23="M5",IFERROR(VLOOKUP(B23,Volejbols!A:B,2,FALSE),"Nav"),0)</f>
        <v>0</v>
      </c>
      <c r="X23" s="16"/>
      <c r="Y23" s="16">
        <f>IF(A23="M5",IFERROR(VLOOKUP(B23,'Alta Yoga'!A:B,2,FALSE),"Nav"),0)</f>
        <v>0</v>
      </c>
      <c r="Z23" s="16"/>
      <c r="AA23" s="18">
        <f>IF(A23="Z5",IFERROR(VLOOKUP(B23,'Boksa skola'!A:B,2,FALSE),"Nav"),0)</f>
        <v>0</v>
      </c>
      <c r="AB23" s="18"/>
      <c r="AC23" s="5">
        <f t="shared" ref="AC3:AC28" si="0">AB23+Z23+X23+V23+T23+R23+P23+N23+L23+J23+H23+F23</f>
        <v>0</v>
      </c>
    </row>
    <row r="24" spans="1:29" hidden="1" x14ac:dyDescent="0.25">
      <c r="A24" s="9"/>
      <c r="B24" s="9"/>
      <c r="C24" s="10"/>
      <c r="D24" s="9"/>
      <c r="E24" s="19" t="str">
        <f>IFERROR(VLOOKUP(B24,'Florbola klubs'!A:B,2,FALSE),"Nav")</f>
        <v>Nav</v>
      </c>
      <c r="F24" s="19"/>
      <c r="G24" s="19" t="str">
        <f>IFERROR(VLOOKUP(B24,BFK!A:B,2,FALSE),"Nav")</f>
        <v>Nav</v>
      </c>
      <c r="H24" s="19"/>
      <c r="I24" s="17">
        <f>IF(A24="Z5",IFERROR(VLOOKUP(B24,Basketbols!A:B,2,FALSE),"Nav"),0)</f>
        <v>0</v>
      </c>
      <c r="J24" s="17"/>
      <c r="K24" s="17">
        <f>IF(A24="Z5",IFERROR(VLOOKUP(B24,Handbols!A:B,2,FALSE),"Nav"),0)</f>
        <v>0</v>
      </c>
      <c r="L24" s="17"/>
      <c r="M24" s="15">
        <f>IF(A24="M5",IFERROR(VLOOKUP(B24,Skriešana!A:B,2,FALSE),"Nav"),0)</f>
        <v>0</v>
      </c>
      <c r="N24" s="15"/>
      <c r="O24" s="15">
        <f>IF(A24="M5",IFERROR(VLOOKUP(B24,Tāllēkšana!A:B,2,FALSE),"Nav"),0)</f>
        <v>0</v>
      </c>
      <c r="P24" s="15"/>
      <c r="Q24" s="20" t="str">
        <f>IFERROR(VLOOKUP(B24,'Karate skola'!A:B,2,FALSE),"Nav")</f>
        <v>Nav</v>
      </c>
      <c r="R24" s="20"/>
      <c r="S24" s="20" t="str">
        <f>IFERROR(VLOOKUP(B25,'Galda tenis'!A:B,2,FALSE),"Nav")</f>
        <v>Nav</v>
      </c>
      <c r="T24" s="20"/>
      <c r="U24" s="15">
        <f>IF(A24="M5",IFERROR(VLOOKUP(B24,Kengaroos!A:B,2,FALSE),"Nav"),0)</f>
        <v>0</v>
      </c>
      <c r="V24" s="15"/>
      <c r="W24" s="16">
        <f>IF(A24="M5",IFERROR(VLOOKUP(B24,Volejbols!A:B,2,FALSE),"Nav"),0)</f>
        <v>0</v>
      </c>
      <c r="X24" s="16"/>
      <c r="Y24" s="16">
        <f>IF(A24="M5",IFERROR(VLOOKUP(B24,'Alta Yoga'!A:B,2,FALSE),"Nav"),0)</f>
        <v>0</v>
      </c>
      <c r="Z24" s="16"/>
      <c r="AA24" s="18">
        <f>IF(A24="Z5",IFERROR(VLOOKUP(B24,'Boksa skola'!A:B,2,FALSE),"Nav"),0)</f>
        <v>0</v>
      </c>
      <c r="AB24" s="18"/>
      <c r="AC24" s="5">
        <f t="shared" si="0"/>
        <v>0</v>
      </c>
    </row>
    <row r="25" spans="1:29" hidden="1" x14ac:dyDescent="0.25">
      <c r="A25" s="9"/>
      <c r="B25" s="9"/>
      <c r="C25" s="10"/>
      <c r="D25" s="9"/>
      <c r="E25" s="19" t="str">
        <f>IFERROR(VLOOKUP(B25,'Florbola klubs'!A:B,2,FALSE),"Nav")</f>
        <v>Nav</v>
      </c>
      <c r="F25" s="19"/>
      <c r="G25" s="19" t="str">
        <f>IFERROR(VLOOKUP(B25,BFK!A:B,2,FALSE),"Nav")</f>
        <v>Nav</v>
      </c>
      <c r="H25" s="19"/>
      <c r="I25" s="17">
        <f>IF(A25="Z5",IFERROR(VLOOKUP(B25,Basketbols!A:B,2,FALSE),"Nav"),0)</f>
        <v>0</v>
      </c>
      <c r="J25" s="17"/>
      <c r="K25" s="17">
        <f>IF(A25="Z5",IFERROR(VLOOKUP(B25,Handbols!A:B,2,FALSE),"Nav"),0)</f>
        <v>0</v>
      </c>
      <c r="L25" s="17"/>
      <c r="M25" s="15">
        <f>IF(A25="M5",IFERROR(VLOOKUP(B25,Skriešana!A:B,2,FALSE),"Nav"),0)</f>
        <v>0</v>
      </c>
      <c r="N25" s="15"/>
      <c r="O25" s="15">
        <f>IF(A25="M5",IFERROR(VLOOKUP(B25,Tāllēkšana!A:B,2,FALSE),"Nav"),0)</f>
        <v>0</v>
      </c>
      <c r="P25" s="15"/>
      <c r="Q25" s="20" t="str">
        <f>IFERROR(VLOOKUP(B25,'Karate skola'!A:B,2,FALSE),"Nav")</f>
        <v>Nav</v>
      </c>
      <c r="R25" s="20"/>
      <c r="S25" s="20" t="str">
        <f>IFERROR(VLOOKUP(B26,'Galda tenis'!A:B,2,FALSE),"Nav")</f>
        <v>Nav</v>
      </c>
      <c r="T25" s="20"/>
      <c r="U25" s="15">
        <f>IF(A25="M5",IFERROR(VLOOKUP(B25,Kengaroos!A:B,2,FALSE),"Nav"),0)</f>
        <v>0</v>
      </c>
      <c r="V25" s="15"/>
      <c r="W25" s="16">
        <f>IF(A25="M5",IFERROR(VLOOKUP(B25,Volejbols!A:B,2,FALSE),"Nav"),0)</f>
        <v>0</v>
      </c>
      <c r="X25" s="16"/>
      <c r="Y25" s="16">
        <f>IF(A25="M5",IFERROR(VLOOKUP(B25,'Alta Yoga'!A:B,2,FALSE),"Nav"),0)</f>
        <v>0</v>
      </c>
      <c r="Z25" s="16"/>
      <c r="AA25" s="18">
        <f>IF(A25="Z5",IFERROR(VLOOKUP(B25,'Boksa skola'!A:B,2,FALSE),"Nav"),0)</f>
        <v>0</v>
      </c>
      <c r="AB25" s="18"/>
      <c r="AC25" s="5">
        <f t="shared" si="0"/>
        <v>0</v>
      </c>
    </row>
    <row r="26" spans="1:29" hidden="1" x14ac:dyDescent="0.25">
      <c r="A26" s="9"/>
      <c r="B26" s="9"/>
      <c r="C26" s="10"/>
      <c r="D26" s="9"/>
      <c r="E26" s="19" t="str">
        <f>IFERROR(VLOOKUP(B26,'Florbola klubs'!A:B,2,FALSE),"Nav")</f>
        <v>Nav</v>
      </c>
      <c r="F26" s="19"/>
      <c r="G26" s="19" t="str">
        <f>IFERROR(VLOOKUP(B26,BFK!A:B,2,FALSE),"Nav")</f>
        <v>Nav</v>
      </c>
      <c r="H26" s="19"/>
      <c r="I26" s="17">
        <f>IF(A26="Z5",IFERROR(VLOOKUP(B26,Basketbols!A:B,2,FALSE),"Nav"),0)</f>
        <v>0</v>
      </c>
      <c r="J26" s="17"/>
      <c r="K26" s="17">
        <f>IF(A26="Z5",IFERROR(VLOOKUP(B26,Handbols!A:B,2,FALSE),"Nav"),0)</f>
        <v>0</v>
      </c>
      <c r="L26" s="17"/>
      <c r="M26" s="15">
        <f>IF(A26="M5",IFERROR(VLOOKUP(B26,Skriešana!A:B,2,FALSE),"Nav"),0)</f>
        <v>0</v>
      </c>
      <c r="N26" s="15"/>
      <c r="O26" s="15">
        <f>IF(A26="M5",IFERROR(VLOOKUP(B26,Tāllēkšana!A:B,2,FALSE),"Nav"),0)</f>
        <v>0</v>
      </c>
      <c r="P26" s="15"/>
      <c r="Q26" s="20" t="str">
        <f>IFERROR(VLOOKUP(B26,'Karate skola'!A:B,2,FALSE),"Nav")</f>
        <v>Nav</v>
      </c>
      <c r="R26" s="20"/>
      <c r="S26" s="20" t="str">
        <f>IFERROR(VLOOKUP(B27,'Galda tenis'!A:B,2,FALSE),"Nav")</f>
        <v>Nav</v>
      </c>
      <c r="T26" s="20"/>
      <c r="U26" s="15">
        <f>IF(A26="M5",IFERROR(VLOOKUP(B26,Kengaroos!A:B,2,FALSE),"Nav"),0)</f>
        <v>0</v>
      </c>
      <c r="V26" s="15"/>
      <c r="W26" s="16">
        <f>IF(A26="M5",IFERROR(VLOOKUP(B26,Volejbols!A:B,2,FALSE),"Nav"),0)</f>
        <v>0</v>
      </c>
      <c r="X26" s="16"/>
      <c r="Y26" s="16">
        <f>IF(A26="M5",IFERROR(VLOOKUP(B26,'Alta Yoga'!A:B,2,FALSE),"Nav"),0)</f>
        <v>0</v>
      </c>
      <c r="Z26" s="16"/>
      <c r="AA26" s="18">
        <f>IF(A26="Z5",IFERROR(VLOOKUP(B26,'Boksa skola'!A:B,2,FALSE),"Nav"),0)</f>
        <v>0</v>
      </c>
      <c r="AB26" s="18"/>
      <c r="AC26" s="5">
        <f t="shared" si="0"/>
        <v>0</v>
      </c>
    </row>
    <row r="27" spans="1:29" hidden="1" x14ac:dyDescent="0.25">
      <c r="A27" s="9"/>
      <c r="B27" s="9"/>
      <c r="C27" s="10"/>
      <c r="D27" s="9"/>
      <c r="E27" s="19" t="str">
        <f>IFERROR(VLOOKUP(B27,'Florbola klubs'!A:B,2,FALSE),"Nav")</f>
        <v>Nav</v>
      </c>
      <c r="F27" s="19"/>
      <c r="G27" s="19" t="str">
        <f>IFERROR(VLOOKUP(B27,BFK!A:B,2,FALSE),"Nav")</f>
        <v>Nav</v>
      </c>
      <c r="H27" s="19"/>
      <c r="I27" s="17">
        <f>IF(A27="Z5",IFERROR(VLOOKUP(B27,Basketbols!A:B,2,FALSE),"Nav"),0)</f>
        <v>0</v>
      </c>
      <c r="J27" s="17"/>
      <c r="K27" s="17">
        <f>IF(A27="Z5",IFERROR(VLOOKUP(B27,Handbols!A:B,2,FALSE),"Nav"),0)</f>
        <v>0</v>
      </c>
      <c r="L27" s="17"/>
      <c r="M27" s="15">
        <f>IF(A27="M5",IFERROR(VLOOKUP(B27,Skriešana!A:B,2,FALSE),"Nav"),0)</f>
        <v>0</v>
      </c>
      <c r="N27" s="15"/>
      <c r="O27" s="15">
        <f>IF(A27="M5",IFERROR(VLOOKUP(B27,Tāllēkšana!A:B,2,FALSE),"Nav"),0)</f>
        <v>0</v>
      </c>
      <c r="P27" s="15"/>
      <c r="Q27" s="20" t="str">
        <f>IFERROR(VLOOKUP(B27,'Karate skola'!A:B,2,FALSE),"Nav")</f>
        <v>Nav</v>
      </c>
      <c r="R27" s="20"/>
      <c r="S27" s="20" t="str">
        <f>IFERROR(VLOOKUP(B28,'Galda tenis'!A:B,2,FALSE),"Nav")</f>
        <v>Nav</v>
      </c>
      <c r="T27" s="20"/>
      <c r="U27" s="15">
        <f>IF(A27="M5",IFERROR(VLOOKUP(B27,Kengaroos!A:B,2,FALSE),"Nav"),0)</f>
        <v>0</v>
      </c>
      <c r="V27" s="15"/>
      <c r="W27" s="16">
        <f>IF(A27="M5",IFERROR(VLOOKUP(B27,Volejbols!A:B,2,FALSE),"Nav"),0)</f>
        <v>0</v>
      </c>
      <c r="X27" s="16"/>
      <c r="Y27" s="16">
        <f>IF(A27="M5",IFERROR(VLOOKUP(B27,'Alta Yoga'!A:B,2,FALSE),"Nav"),0)</f>
        <v>0</v>
      </c>
      <c r="Z27" s="16"/>
      <c r="AA27" s="18">
        <f>IF(A27="Z5",IFERROR(VLOOKUP(B27,'Boksa skola'!A:B,2,FALSE),"Nav"),0)</f>
        <v>0</v>
      </c>
      <c r="AB27" s="18"/>
      <c r="AC27" s="5">
        <f t="shared" si="0"/>
        <v>0</v>
      </c>
    </row>
    <row r="28" spans="1:29" hidden="1" x14ac:dyDescent="0.25">
      <c r="E28" s="14"/>
      <c r="F28" s="14"/>
      <c r="G28" s="14"/>
      <c r="H28" s="14"/>
      <c r="I28" s="17">
        <f>IF(A28="Z5",IFERROR(VLOOKUP(B28,Basketbols!A:B,2,FALSE),"Nav"),0)</f>
        <v>0</v>
      </c>
      <c r="J28" s="14"/>
      <c r="K28" s="17">
        <f>IF(A28="Z5",IFERROR(VLOOKUP(B28,Handbols!A:B,2,FALSE),"Nav"),0)</f>
        <v>0</v>
      </c>
      <c r="L28" s="14"/>
      <c r="M28" s="15">
        <f>IF(A28="M5",IFERROR(VLOOKUP(B28,Skriešana!A:B,2,FALSE),"Nav"),0)</f>
        <v>0</v>
      </c>
      <c r="N28" s="14"/>
      <c r="O28" s="15">
        <f>IF(A28="M5",IFERROR(VLOOKUP(B28,Tāllēkšana!A:B,2,FALSE),"Nav"),0)</f>
        <v>0</v>
      </c>
      <c r="P28" s="14"/>
      <c r="Q28" s="14"/>
      <c r="R28" s="14"/>
      <c r="S28" s="14"/>
      <c r="T28" s="14"/>
      <c r="U28" s="15">
        <f>IF(A28="M5",IFERROR(VLOOKUP(B28,Kengaroos!A:B,2,FALSE),"Nav"),0)</f>
        <v>0</v>
      </c>
      <c r="V28" s="14"/>
      <c r="W28" s="16">
        <f>IF(A28="M5",IFERROR(VLOOKUP(B28,Volejbols!A:B,2,FALSE),"Nav"),0)</f>
        <v>0</v>
      </c>
      <c r="X28" s="14"/>
      <c r="Y28" s="16">
        <f>IF(A28="M5",IFERROR(VLOOKUP(B28,'Alta Yoga'!A:B,2,FALSE),"Nav"),0)</f>
        <v>0</v>
      </c>
      <c r="Z28" s="14"/>
      <c r="AA28" s="18">
        <f>IF(A28="Z5",IFERROR(VLOOKUP(B28,'Boksa skola'!A:B,2,FALSE),"Nav"),0)</f>
        <v>0</v>
      </c>
      <c r="AB28" s="14"/>
      <c r="AC28" s="5">
        <f t="shared" si="0"/>
        <v>0</v>
      </c>
    </row>
  </sheetData>
  <autoFilter ref="A1:AC28" xr:uid="{819B52AB-AC99-4B21-AFDF-65230908F46F}">
    <filterColumn colId="0">
      <filters>
        <filter val="Z5"/>
      </filters>
    </filterColumn>
    <sortState ref="A2:AC12">
      <sortCondition ref="AC1:AC28"/>
    </sortState>
  </autoFilter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B95A43-530A-49D7-89F1-641890E8A8D0}">
          <x14:formula1>
            <xm:f>Klasifikatori!$A$10:$A$11</xm:f>
          </x14:formula1>
          <xm:sqref>A2:A27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A7FA-3269-4DC4-AF7C-2C9F2CE36DB3}">
  <sheetPr filterMode="1"/>
  <dimension ref="A1:AC28"/>
  <sheetViews>
    <sheetView workbookViewId="0">
      <selection activeCell="B2" sqref="B2:B7"/>
    </sheetView>
  </sheetViews>
  <sheetFormatPr defaultRowHeight="15" x14ac:dyDescent="0.25"/>
  <cols>
    <col min="1" max="2" width="9.140625" style="7"/>
    <col min="3" max="3" width="35" style="6" customWidth="1"/>
    <col min="4" max="4" width="15.85546875" style="7" bestFit="1" customWidth="1"/>
    <col min="5" max="14" width="7" style="6" customWidth="1"/>
    <col min="15" max="28" width="7" style="1" customWidth="1"/>
    <col min="29" max="29" width="7" customWidth="1"/>
  </cols>
  <sheetData>
    <row r="1" spans="1:29" ht="75.75" x14ac:dyDescent="0.25">
      <c r="A1" s="4" t="s">
        <v>16</v>
      </c>
      <c r="B1" s="4" t="s">
        <v>1</v>
      </c>
      <c r="C1" s="4" t="s">
        <v>17</v>
      </c>
      <c r="D1" s="4" t="s">
        <v>23</v>
      </c>
      <c r="E1" s="8" t="s">
        <v>39</v>
      </c>
      <c r="F1" s="8" t="s">
        <v>26</v>
      </c>
      <c r="G1" s="8" t="s">
        <v>40</v>
      </c>
      <c r="H1" s="8" t="s">
        <v>26</v>
      </c>
      <c r="I1" s="8" t="s">
        <v>41</v>
      </c>
      <c r="J1" s="8" t="s">
        <v>26</v>
      </c>
      <c r="K1" s="8" t="s">
        <v>42</v>
      </c>
      <c r="L1" s="8" t="s">
        <v>26</v>
      </c>
      <c r="M1" s="8" t="s">
        <v>43</v>
      </c>
      <c r="N1" s="8" t="s">
        <v>26</v>
      </c>
      <c r="O1" s="8" t="s">
        <v>19</v>
      </c>
      <c r="P1" s="8" t="s">
        <v>26</v>
      </c>
      <c r="Q1" s="8" t="s">
        <v>44</v>
      </c>
      <c r="R1" s="8" t="s">
        <v>26</v>
      </c>
      <c r="S1" s="8" t="s">
        <v>45</v>
      </c>
      <c r="T1" s="8" t="s">
        <v>26</v>
      </c>
      <c r="U1" s="8" t="s">
        <v>48</v>
      </c>
      <c r="V1" s="8" t="s">
        <v>26</v>
      </c>
      <c r="W1" s="8" t="s">
        <v>46</v>
      </c>
      <c r="X1" s="8" t="s">
        <v>26</v>
      </c>
      <c r="Y1" s="8" t="s">
        <v>38</v>
      </c>
      <c r="Z1" s="8" t="s">
        <v>26</v>
      </c>
      <c r="AA1" s="8" t="s">
        <v>47</v>
      </c>
      <c r="AB1" s="8" t="s">
        <v>26</v>
      </c>
      <c r="AC1" s="8" t="s">
        <v>22</v>
      </c>
    </row>
    <row r="2" spans="1:29" x14ac:dyDescent="0.25">
      <c r="A2" s="9" t="s">
        <v>15</v>
      </c>
      <c r="B2" s="9">
        <v>486</v>
      </c>
      <c r="C2" s="10" t="s">
        <v>119</v>
      </c>
      <c r="D2" s="9">
        <v>29702449</v>
      </c>
      <c r="E2" s="17">
        <f>IF(A2="Z6",IFERROR(VLOOKUP(B2,'Florbola klubs'!A:B,2,FALSE),"Nav"),0)</f>
        <v>12.52</v>
      </c>
      <c r="F2" s="17">
        <v>1</v>
      </c>
      <c r="G2" s="19">
        <f>IFERROR(VLOOKUP(B2,Basketbols!A:B,2,FALSE),"Nav")</f>
        <v>5</v>
      </c>
      <c r="H2" s="19">
        <v>1</v>
      </c>
      <c r="I2" s="15">
        <f>IF(A2="M6",IFERROR(VLOOKUP(B2,Handbols!A:B,2,FALSE),"Nav"),0)</f>
        <v>0</v>
      </c>
      <c r="J2" s="15"/>
      <c r="K2" s="15">
        <f>IF(A2="M6",IFERROR(VLOOKUP(B2,Skriešana!A:B,2,FALSE),"Nav"),0)</f>
        <v>0</v>
      </c>
      <c r="L2" s="15"/>
      <c r="M2" s="15">
        <f>IF(A2="M6",IFERROR(VLOOKUP(B2,Tāllēkšana!A:B,2,FALSE),"Nav"),0)</f>
        <v>0</v>
      </c>
      <c r="N2" s="15"/>
      <c r="O2" s="16">
        <f>IF(A2="M6",IFERROR(VLOOKUP(B2,'Karate skola'!A:B,2,FALSE),"Nav"),0)</f>
        <v>0</v>
      </c>
      <c r="P2" s="16"/>
      <c r="Q2" s="18">
        <f>IF(A2="Z6",IFERROR(VLOOKUP(B2,'Galda tenis'!A:B,2,FALSE),"Nav"),0)</f>
        <v>60</v>
      </c>
      <c r="R2" s="18">
        <v>4</v>
      </c>
      <c r="S2" s="20">
        <f>IFERROR(VLOOKUP(B2,Kengaroos!A:B,2,FALSE),"Nav")</f>
        <v>8.76</v>
      </c>
      <c r="T2" s="20">
        <v>4</v>
      </c>
      <c r="U2" s="20">
        <f>IFERROR(VLOOKUP(B2,Volejbols!A:B,2,FALSE),"Nav")</f>
        <v>17.84</v>
      </c>
      <c r="V2" s="20">
        <v>1</v>
      </c>
      <c r="W2" s="18" t="str">
        <f>IF(A2="Z6",IFERROR(VLOOKUP(B2,Frisbijs!A:B,2,FALSE),"Nav"),0)</f>
        <v>Nav</v>
      </c>
      <c r="X2" s="18"/>
      <c r="Y2" s="20" t="str">
        <f>IFERROR(VLOOKUP(B2,'Alta Yoga'!A:B,2,FALSE),"Nav")</f>
        <v>Nav</v>
      </c>
      <c r="Z2" s="20"/>
      <c r="AA2" s="18">
        <f>IF(A2="Z6",IFERROR(VLOOKUP(B2,'Boksa skola'!A:B,2,FALSE),"Nav"),0)</f>
        <v>6</v>
      </c>
      <c r="AB2" s="18">
        <v>2</v>
      </c>
      <c r="AC2" s="5">
        <f>SUM(AB2,Z2,X2,V2,T2,R2,P2,N2,L2,J2,H2,F2)</f>
        <v>13</v>
      </c>
    </row>
    <row r="3" spans="1:29" x14ac:dyDescent="0.25">
      <c r="A3" s="9" t="s">
        <v>15</v>
      </c>
      <c r="B3" s="9">
        <v>52</v>
      </c>
      <c r="C3" s="10" t="s">
        <v>110</v>
      </c>
      <c r="D3" s="9">
        <v>26367070</v>
      </c>
      <c r="E3" s="17">
        <f>IF(A3="Z6",IFERROR(VLOOKUP(B3,'Florbola klubs'!A:B,2,FALSE),"Nav"),0)</f>
        <v>16.309999999999999</v>
      </c>
      <c r="F3" s="17">
        <v>2</v>
      </c>
      <c r="G3" s="19">
        <f>IFERROR(VLOOKUP(B3,Basketbols!A:B,2,FALSE),"Nav")</f>
        <v>3</v>
      </c>
      <c r="H3" s="19">
        <v>3</v>
      </c>
      <c r="I3" s="15">
        <f>IF(A3="M6",IFERROR(VLOOKUP(B3,Handbols!A:B,2,FALSE),"Nav"),0)</f>
        <v>0</v>
      </c>
      <c r="J3" s="15"/>
      <c r="K3" s="15">
        <f>IF(A3="M6",IFERROR(VLOOKUP(B3,Skriešana!A:B,2,FALSE),"Nav"),0)</f>
        <v>0</v>
      </c>
      <c r="L3" s="15"/>
      <c r="M3" s="15">
        <f>IF(A3="M6",IFERROR(VLOOKUP(B3,Tāllēkšana!A:B,2,FALSE),"Nav"),0)</f>
        <v>0</v>
      </c>
      <c r="N3" s="15"/>
      <c r="O3" s="16">
        <f>IF(A3="M6",IFERROR(VLOOKUP(B3,'Karate skola'!A:B,2,FALSE),"Nav"),0)</f>
        <v>0</v>
      </c>
      <c r="P3" s="16"/>
      <c r="Q3" s="18">
        <f>IF(A3="Z6",IFERROR(VLOOKUP(B3,'Galda tenis'!A:B,2,FALSE),"Nav"),0)</f>
        <v>5</v>
      </c>
      <c r="R3" s="18">
        <v>10</v>
      </c>
      <c r="S3" s="20">
        <f>IFERROR(VLOOKUP(B3,Kengaroos!A:B,2,FALSE),"Nav")</f>
        <v>8.15</v>
      </c>
      <c r="T3" s="20">
        <v>1</v>
      </c>
      <c r="U3" s="20">
        <f>IFERROR(VLOOKUP(B3,Volejbols!A:B,2,FALSE),"Nav")</f>
        <v>20.02</v>
      </c>
      <c r="V3" s="20">
        <v>2</v>
      </c>
      <c r="W3" s="18" t="str">
        <f>IF(A3="Z6",IFERROR(VLOOKUP(B3,Frisbijs!A:B,2,FALSE),"Nav"),0)</f>
        <v>Nav</v>
      </c>
      <c r="X3" s="18"/>
      <c r="Y3" s="20" t="str">
        <f>IFERROR(VLOOKUP(B3,'Alta Yoga'!A:B,2,FALSE),"Nav")</f>
        <v>Nav</v>
      </c>
      <c r="Z3" s="20"/>
      <c r="AA3" s="18">
        <f>IF(A3="Z6",IFERROR(VLOOKUP(B3,'Boksa skola'!A:B,2,FALSE),"Nav"),0)</f>
        <v>6.5</v>
      </c>
      <c r="AB3" s="18">
        <v>3</v>
      </c>
      <c r="AC3" s="5">
        <f>SUM(AB3,Z3,X3,V3,T3,R3,P3,N3,L3,J3,H3,F3)</f>
        <v>21</v>
      </c>
    </row>
    <row r="4" spans="1:29" x14ac:dyDescent="0.25">
      <c r="A4" s="9" t="s">
        <v>15</v>
      </c>
      <c r="B4" s="9">
        <v>436</v>
      </c>
      <c r="C4" s="10" t="s">
        <v>115</v>
      </c>
      <c r="D4" s="9">
        <v>26591588</v>
      </c>
      <c r="E4" s="17">
        <f>IF(A4="Z6",IFERROR(VLOOKUP(B4,'Florbola klubs'!A:B,2,FALSE),"Nav"),0)</f>
        <v>18.190000000000001</v>
      </c>
      <c r="F4" s="17">
        <v>4</v>
      </c>
      <c r="G4" s="19">
        <f>IFERROR(VLOOKUP(B4,Basketbols!A:B,2,FALSE),"Nav")</f>
        <v>3</v>
      </c>
      <c r="H4" s="19">
        <v>3</v>
      </c>
      <c r="I4" s="15">
        <f>IF(A4="M6",IFERROR(VLOOKUP(B4,Handbols!A:B,2,FALSE),"Nav"),0)</f>
        <v>0</v>
      </c>
      <c r="J4" s="15"/>
      <c r="K4" s="15">
        <f>IF(A4="M6",IFERROR(VLOOKUP(B4,Skriešana!A:B,2,FALSE),"Nav"),0)</f>
        <v>0</v>
      </c>
      <c r="L4" s="15"/>
      <c r="M4" s="15">
        <f>IF(A4="M6",IFERROR(VLOOKUP(B4,Tāllēkšana!A:B,2,FALSE),"Nav"),0)</f>
        <v>0</v>
      </c>
      <c r="N4" s="15"/>
      <c r="O4" s="16">
        <f>IF(A4="M6",IFERROR(VLOOKUP(B4,'Karate skola'!A:B,2,FALSE),"Nav"),0)</f>
        <v>0</v>
      </c>
      <c r="P4" s="16"/>
      <c r="Q4" s="18">
        <f>IF(A4="Z6",IFERROR(VLOOKUP(B4,'Galda tenis'!A:B,2,FALSE),"Nav"),0)</f>
        <v>70</v>
      </c>
      <c r="R4" s="18">
        <v>3</v>
      </c>
      <c r="S4" s="20">
        <f>IFERROR(VLOOKUP(B4,Kengaroos!A:B,2,FALSE),"Nav")</f>
        <v>9</v>
      </c>
      <c r="T4" s="20">
        <v>5</v>
      </c>
      <c r="U4" s="20">
        <f>IFERROR(VLOOKUP(B4,Volejbols!A:B,2,FALSE),"Nav")</f>
        <v>23.52</v>
      </c>
      <c r="V4" s="20">
        <v>6</v>
      </c>
      <c r="W4" s="18" t="str">
        <f>IF(A4="Z6",IFERROR(VLOOKUP(B4,Frisbijs!A:B,2,FALSE),"Nav"),0)</f>
        <v>Nav</v>
      </c>
      <c r="X4" s="18"/>
      <c r="Y4" s="20" t="str">
        <f>IFERROR(VLOOKUP(B4,'Alta Yoga'!A:B,2,FALSE),"Nav")</f>
        <v>Nav</v>
      </c>
      <c r="Z4" s="20"/>
      <c r="AA4" s="18">
        <f>IF(A4="Z6",IFERROR(VLOOKUP(B4,'Boksa skola'!A:B,2,FALSE),"Nav"),0)</f>
        <v>5.5</v>
      </c>
      <c r="AB4" s="18">
        <v>1</v>
      </c>
      <c r="AC4" s="5">
        <f>SUM(AB4,Z4,X4,V4,T4,R4,P4,N4,L4,J4,H4,F4)</f>
        <v>22</v>
      </c>
    </row>
    <row r="5" spans="1:29" x14ac:dyDescent="0.25">
      <c r="A5" s="9" t="s">
        <v>15</v>
      </c>
      <c r="B5" s="9">
        <v>415</v>
      </c>
      <c r="C5" s="10" t="s">
        <v>114</v>
      </c>
      <c r="D5" s="9">
        <v>29669473</v>
      </c>
      <c r="E5" s="17">
        <f>IF(A5="Z6",IFERROR(VLOOKUP(B5,'Florbola klubs'!A:B,2,FALSE),"Nav"),0)</f>
        <v>20.25</v>
      </c>
      <c r="F5" s="17">
        <v>6</v>
      </c>
      <c r="G5" s="19">
        <f>IFERROR(VLOOKUP(B5,Basketbols!A:B,2,FALSE),"Nav")</f>
        <v>4</v>
      </c>
      <c r="H5" s="19">
        <v>2</v>
      </c>
      <c r="I5" s="15">
        <f>IF(A5="M6",IFERROR(VLOOKUP(B5,Handbols!A:B,2,FALSE),"Nav"),0)</f>
        <v>0</v>
      </c>
      <c r="J5" s="15"/>
      <c r="K5" s="15">
        <f>IF(A5="M6",IFERROR(VLOOKUP(B5,Skriešana!A:B,2,FALSE),"Nav"),0)</f>
        <v>0</v>
      </c>
      <c r="L5" s="15"/>
      <c r="M5" s="15">
        <f>IF(A5="M6",IFERROR(VLOOKUP(B5,Tāllēkšana!A:B,2,FALSE),"Nav"),0)</f>
        <v>0</v>
      </c>
      <c r="N5" s="15"/>
      <c r="O5" s="16">
        <f>IF(A5="M6",IFERROR(VLOOKUP(B5,'Karate skola'!A:B,2,FALSE),"Nav"),0)</f>
        <v>0</v>
      </c>
      <c r="P5" s="16"/>
      <c r="Q5" s="18">
        <f>IF(A5="Z6",IFERROR(VLOOKUP(B5,'Galda tenis'!A:B,2,FALSE),"Nav"),0)</f>
        <v>0</v>
      </c>
      <c r="R5" s="18">
        <v>11</v>
      </c>
      <c r="S5" s="20">
        <f>IFERROR(VLOOKUP(B5,Kengaroos!A:B,2,FALSE),"Nav")</f>
        <v>8.65</v>
      </c>
      <c r="T5" s="20">
        <v>2</v>
      </c>
      <c r="U5" s="20">
        <f>IFERROR(VLOOKUP(B5,Volejbols!A:B,2,FALSE),"Nav")</f>
        <v>20.190000000000001</v>
      </c>
      <c r="V5" s="20">
        <v>3</v>
      </c>
      <c r="W5" s="18" t="str">
        <f>IF(A5="Z6",IFERROR(VLOOKUP(B5,Frisbijs!A:B,2,FALSE),"Nav"),0)</f>
        <v>Nav</v>
      </c>
      <c r="X5" s="18"/>
      <c r="Y5" s="20" t="str">
        <f>IFERROR(VLOOKUP(B5,'Alta Yoga'!A:B,2,FALSE),"Nav")</f>
        <v>Nav</v>
      </c>
      <c r="Z5" s="20"/>
      <c r="AA5" s="18">
        <f>IF(A5="Z6",IFERROR(VLOOKUP(B5,'Boksa skola'!A:B,2,FALSE),"Nav"),0)</f>
        <v>6.5</v>
      </c>
      <c r="AB5" s="18">
        <v>3</v>
      </c>
      <c r="AC5" s="5">
        <f>SUM(AB5,Z5,X5,V5,T5,R5,P5,N5,L5,J5,H5,F5)</f>
        <v>27</v>
      </c>
    </row>
    <row r="6" spans="1:29" x14ac:dyDescent="0.25">
      <c r="A6" s="9" t="s">
        <v>15</v>
      </c>
      <c r="B6" s="9" t="s">
        <v>113</v>
      </c>
      <c r="C6" s="10" t="s">
        <v>112</v>
      </c>
      <c r="D6" s="9">
        <v>28815144</v>
      </c>
      <c r="E6" s="17">
        <f>IF(A6="Z6",IFERROR(VLOOKUP(B6,'Florbola klubs'!A:B,2,FALSE),"Nav"),0)</f>
        <v>21.13</v>
      </c>
      <c r="F6" s="17">
        <v>9</v>
      </c>
      <c r="G6" s="19">
        <f>IFERROR(VLOOKUP(B6,Basketbols!A:B,2,FALSE),"Nav")</f>
        <v>2</v>
      </c>
      <c r="H6" s="19">
        <v>4</v>
      </c>
      <c r="I6" s="15">
        <f>IF(A6="M6",IFERROR(VLOOKUP(B6,Handbols!A:B,2,FALSE),"Nav"),0)</f>
        <v>0</v>
      </c>
      <c r="J6" s="15"/>
      <c r="K6" s="15">
        <f>IF(A6="M6",IFERROR(VLOOKUP(B6,Skriešana!A:B,2,FALSE),"Nav"),0)</f>
        <v>0</v>
      </c>
      <c r="L6" s="15"/>
      <c r="M6" s="15">
        <f>IF(A6="M6",IFERROR(VLOOKUP(B6,Tāllēkšana!A:B,2,FALSE),"Nav"),0)</f>
        <v>0</v>
      </c>
      <c r="N6" s="15"/>
      <c r="O6" s="16">
        <f>IF(A6="M6",IFERROR(VLOOKUP(B6,'Karate skola'!A:B,2,FALSE),"Nav"),0)</f>
        <v>0</v>
      </c>
      <c r="P6" s="16"/>
      <c r="Q6" s="18">
        <f>IF(A6="Z6",IFERROR(VLOOKUP(B6,'Galda tenis'!A:B,2,FALSE),"Nav"),0)</f>
        <v>100</v>
      </c>
      <c r="R6" s="18">
        <v>1</v>
      </c>
      <c r="S6" s="20">
        <f>IFERROR(VLOOKUP(B6,Kengaroos!A:B,2,FALSE),"Nav")</f>
        <v>8.7100000000000009</v>
      </c>
      <c r="T6" s="20">
        <v>3</v>
      </c>
      <c r="U6" s="20">
        <f>IFERROR(VLOOKUP(B6,Volejbols!A:B,2,FALSE),"Nav")</f>
        <v>24.47</v>
      </c>
      <c r="V6" s="20">
        <v>7</v>
      </c>
      <c r="W6" s="18" t="str">
        <f>IF(A6="Z6",IFERROR(VLOOKUP(B6,Frisbijs!A:B,2,FALSE),"Nav"),0)</f>
        <v>Nav</v>
      </c>
      <c r="X6" s="18"/>
      <c r="Y6" s="20" t="str">
        <f>IFERROR(VLOOKUP(B6,'Alta Yoga'!A:B,2,FALSE),"Nav")</f>
        <v>Nav</v>
      </c>
      <c r="Z6" s="20"/>
      <c r="AA6" s="18">
        <f>IF(A6="Z6",IFERROR(VLOOKUP(B6,'Boksa skola'!A:B,2,FALSE),"Nav"),0)</f>
        <v>6.5</v>
      </c>
      <c r="AB6" s="18">
        <v>3</v>
      </c>
      <c r="AC6" s="5">
        <f>SUM(AB6,Z6,X6,V6,T6,R6,P6,N6,L6,J6,H6,F6)</f>
        <v>27</v>
      </c>
    </row>
    <row r="7" spans="1:29" x14ac:dyDescent="0.25">
      <c r="A7" s="9" t="s">
        <v>15</v>
      </c>
      <c r="B7" s="9">
        <v>482</v>
      </c>
      <c r="C7" s="10" t="s">
        <v>121</v>
      </c>
      <c r="D7" s="9">
        <v>27553344</v>
      </c>
      <c r="E7" s="17">
        <f>IF(A7="Z6",IFERROR(VLOOKUP(B7,'Florbola klubs'!A:B,2,FALSE),"Nav"),0)</f>
        <v>18.489999999999998</v>
      </c>
      <c r="F7" s="17">
        <v>5</v>
      </c>
      <c r="G7" s="19">
        <f>IFERROR(VLOOKUP(B7,Basketbols!A:B,2,FALSE),"Nav")</f>
        <v>2</v>
      </c>
      <c r="H7" s="19">
        <v>4</v>
      </c>
      <c r="I7" s="15">
        <f>IF(A7="M6",IFERROR(VLOOKUP(B7,Handbols!A:B,2,FALSE),"Nav"),0)</f>
        <v>0</v>
      </c>
      <c r="J7" s="15"/>
      <c r="K7" s="15">
        <f>IF(A7="M6",IFERROR(VLOOKUP(B7,Skriešana!A:B,2,FALSE),"Nav"),0)</f>
        <v>0</v>
      </c>
      <c r="L7" s="15"/>
      <c r="M7" s="15">
        <f>IF(A7="M6",IFERROR(VLOOKUP(B7,Tāllēkšana!A:B,2,FALSE),"Nav"),0)</f>
        <v>0</v>
      </c>
      <c r="N7" s="15"/>
      <c r="O7" s="16">
        <f>IF(A7="M6",IFERROR(VLOOKUP(B7,'Karate skola'!A:B,2,FALSE),"Nav"),0)</f>
        <v>0</v>
      </c>
      <c r="P7" s="16"/>
      <c r="Q7" s="18">
        <f>IF(A7="Z6",IFERROR(VLOOKUP(B7,'Galda tenis'!A:B,2,FALSE),"Nav"),0)</f>
        <v>40</v>
      </c>
      <c r="R7" s="18">
        <v>5</v>
      </c>
      <c r="S7" s="20">
        <f>IFERROR(VLOOKUP(B7,Kengaroos!A:B,2,FALSE),"Nav")</f>
        <v>10</v>
      </c>
      <c r="T7" s="20">
        <v>7</v>
      </c>
      <c r="U7" s="20">
        <f>IFERROR(VLOOKUP(B7,Volejbols!A:B,2,FALSE),"Nav")</f>
        <v>24.61</v>
      </c>
      <c r="V7" s="20">
        <v>8</v>
      </c>
      <c r="W7" s="18" t="str">
        <f>IF(A7="Z6",IFERROR(VLOOKUP(B7,Frisbijs!A:B,2,FALSE),"Nav"),0)</f>
        <v>Nav</v>
      </c>
      <c r="X7" s="18"/>
      <c r="Y7" s="20" t="str">
        <f>IFERROR(VLOOKUP(B7,'Alta Yoga'!A:B,2,FALSE),"Nav")</f>
        <v>Nav</v>
      </c>
      <c r="Z7" s="20"/>
      <c r="AA7" s="18">
        <f>IF(A7="Z6",IFERROR(VLOOKUP(B7,'Boksa skola'!A:B,2,FALSE),"Nav"),0)</f>
        <v>6</v>
      </c>
      <c r="AB7" s="18">
        <v>2</v>
      </c>
      <c r="AC7" s="5">
        <f>SUM(AB7,Z7,X7,V7,T7,R7,P7,N7,L7,J7,H7,F7)</f>
        <v>31</v>
      </c>
    </row>
    <row r="8" spans="1:29" x14ac:dyDescent="0.25">
      <c r="A8" s="9" t="s">
        <v>15</v>
      </c>
      <c r="B8" s="9">
        <v>201</v>
      </c>
      <c r="C8" s="10" t="s">
        <v>122</v>
      </c>
      <c r="D8" s="9">
        <v>29774135</v>
      </c>
      <c r="E8" s="17">
        <f>IF(A8="Z6",IFERROR(VLOOKUP(B8,'Florbola klubs'!A:B,2,FALSE),"Nav"),0)</f>
        <v>20.420000000000002</v>
      </c>
      <c r="F8" s="17">
        <v>7</v>
      </c>
      <c r="G8" s="19">
        <f>IFERROR(VLOOKUP(B8,Basketbols!A:B,2,FALSE),"Nav")</f>
        <v>2</v>
      </c>
      <c r="H8" s="19">
        <v>4</v>
      </c>
      <c r="I8" s="15">
        <f>IF(A8="M6",IFERROR(VLOOKUP(B8,Handbols!A:B,2,FALSE),"Nav"),0)</f>
        <v>0</v>
      </c>
      <c r="J8" s="15"/>
      <c r="K8" s="15">
        <f>IF(A8="M6",IFERROR(VLOOKUP(B8,Skriešana!A:B,2,FALSE),"Nav"),0)</f>
        <v>0</v>
      </c>
      <c r="L8" s="15"/>
      <c r="M8" s="15">
        <f>IF(A8="M6",IFERROR(VLOOKUP(B8,Tāllēkšana!A:B,2,FALSE),"Nav"),0)</f>
        <v>0</v>
      </c>
      <c r="N8" s="15"/>
      <c r="O8" s="16">
        <f>IF(A8="M6",IFERROR(VLOOKUP(B8,'Karate skola'!A:B,2,FALSE),"Nav"),0)</f>
        <v>0</v>
      </c>
      <c r="P8" s="16"/>
      <c r="Q8" s="18">
        <f>IF(A8="Z6",IFERROR(VLOOKUP(B8,'Galda tenis'!A:B,2,FALSE),"Nav"),0)</f>
        <v>85</v>
      </c>
      <c r="R8" s="18">
        <v>2</v>
      </c>
      <c r="S8" s="20">
        <f>IFERROR(VLOOKUP(B8,Kengaroos!A:B,2,FALSE),"Nav")</f>
        <v>11.2</v>
      </c>
      <c r="T8" s="20">
        <v>9</v>
      </c>
      <c r="U8" s="20">
        <f>IFERROR(VLOOKUP(B8,Volejbols!A:B,2,FALSE),"Nav")</f>
        <v>38.24</v>
      </c>
      <c r="V8" s="20">
        <v>9</v>
      </c>
      <c r="W8" s="18" t="str">
        <f>IF(A8="Z6",IFERROR(VLOOKUP(B8,Frisbijs!A:B,2,FALSE),"Nav"),0)</f>
        <v>Nav</v>
      </c>
      <c r="X8" s="18"/>
      <c r="Y8" s="20">
        <f>IFERROR(VLOOKUP(B8,'Alta Yoga'!A:B,2,FALSE),"Nav")</f>
        <v>1</v>
      </c>
      <c r="Z8" s="20"/>
      <c r="AA8" s="18">
        <f>IF(A8="Z6",IFERROR(VLOOKUP(B8,'Boksa skola'!A:B,2,FALSE),"Nav"),0)</f>
        <v>6.5</v>
      </c>
      <c r="AB8" s="18">
        <v>3</v>
      </c>
      <c r="AC8" s="5">
        <f>SUM(AB8,Z8,X8,V8,T8,R8,P8,N8,L8,J8,H8,F8)</f>
        <v>34</v>
      </c>
    </row>
    <row r="9" spans="1:29" x14ac:dyDescent="0.25">
      <c r="A9" s="9" t="s">
        <v>15</v>
      </c>
      <c r="B9" s="9">
        <v>490</v>
      </c>
      <c r="C9" s="10" t="s">
        <v>118</v>
      </c>
      <c r="D9" s="9">
        <v>28381807</v>
      </c>
      <c r="E9" s="17">
        <f>IF(A9="Z6",IFERROR(VLOOKUP(B9,'Florbola klubs'!A:B,2,FALSE),"Nav"),0)</f>
        <v>21.02</v>
      </c>
      <c r="F9" s="17">
        <v>8</v>
      </c>
      <c r="G9" s="19">
        <f>IFERROR(VLOOKUP(B9,Basketbols!A:B,2,FALSE),"Nav")</f>
        <v>1</v>
      </c>
      <c r="H9" s="19">
        <v>5</v>
      </c>
      <c r="I9" s="15">
        <f>IF(A9="M6",IFERROR(VLOOKUP(B9,Handbols!A:B,2,FALSE),"Nav"),0)</f>
        <v>0</v>
      </c>
      <c r="J9" s="15"/>
      <c r="K9" s="15">
        <f>IF(A9="M6",IFERROR(VLOOKUP(B9,Skriešana!A:B,2,FALSE),"Nav"),0)</f>
        <v>0</v>
      </c>
      <c r="L9" s="15"/>
      <c r="M9" s="15">
        <f>IF(A9="M6",IFERROR(VLOOKUP(B9,Tāllēkšana!A:B,2,FALSE),"Nav"),0)</f>
        <v>0</v>
      </c>
      <c r="N9" s="15"/>
      <c r="O9" s="16">
        <f>IF(A9="M6",IFERROR(VLOOKUP(B9,'Karate skola'!A:B,2,FALSE),"Nav"),0)</f>
        <v>0</v>
      </c>
      <c r="P9" s="16"/>
      <c r="Q9" s="18">
        <f>IF(A9="Z6",IFERROR(VLOOKUP(B9,'Galda tenis'!A:B,2,FALSE),"Nav"),0)</f>
        <v>5</v>
      </c>
      <c r="R9" s="18">
        <v>10</v>
      </c>
      <c r="S9" s="20">
        <f>IFERROR(VLOOKUP(B9,Kengaroos!A:B,2,FALSE),"Nav")</f>
        <v>9.6</v>
      </c>
      <c r="T9" s="20">
        <v>6</v>
      </c>
      <c r="U9" s="20">
        <f>IFERROR(VLOOKUP(B9,Volejbols!A:B,2,FALSE),"Nav")</f>
        <v>20.92</v>
      </c>
      <c r="V9" s="20">
        <v>5</v>
      </c>
      <c r="W9" s="18" t="str">
        <f>IF(A9="Z6",IFERROR(VLOOKUP(B9,Frisbijs!A:B,2,FALSE),"Nav"),0)</f>
        <v>Nav</v>
      </c>
      <c r="X9" s="18"/>
      <c r="Y9" s="20" t="str">
        <f>IFERROR(VLOOKUP(B9,'Alta Yoga'!A:B,2,FALSE),"Nav")</f>
        <v>Nav</v>
      </c>
      <c r="Z9" s="20"/>
      <c r="AA9" s="18">
        <f>IF(A9="Z6",IFERROR(VLOOKUP(B9,'Boksa skola'!A:B,2,FALSE),"Nav"),0)</f>
        <v>6</v>
      </c>
      <c r="AB9" s="18">
        <v>2</v>
      </c>
      <c r="AC9" s="5">
        <f>SUM(AB9,Z9,X9,V9,T9,R9,P9,N9,L9,J9,H9,F9)</f>
        <v>36</v>
      </c>
    </row>
    <row r="10" spans="1:29" x14ac:dyDescent="0.25">
      <c r="A10" s="9" t="s">
        <v>15</v>
      </c>
      <c r="B10" s="9">
        <v>478</v>
      </c>
      <c r="C10" s="10" t="s">
        <v>120</v>
      </c>
      <c r="D10" s="9">
        <v>26767988</v>
      </c>
      <c r="E10" s="17">
        <f>IF(A10="Z6",IFERROR(VLOOKUP(B10,'Florbola klubs'!A:B,2,FALSE),"Nav"),0)</f>
        <v>18.149999999999999</v>
      </c>
      <c r="F10" s="17">
        <v>3</v>
      </c>
      <c r="G10" s="19" t="str">
        <f>IFERROR(VLOOKUP(B10,Basketbols!A:B,2,FALSE),"Nav")</f>
        <v>Nav</v>
      </c>
      <c r="H10" s="19">
        <v>7</v>
      </c>
      <c r="I10" s="15">
        <f>IF(A10="M6",IFERROR(VLOOKUP(B10,Handbols!A:B,2,FALSE),"Nav"),0)</f>
        <v>0</v>
      </c>
      <c r="J10" s="15"/>
      <c r="K10" s="15">
        <f>IF(A10="M6",IFERROR(VLOOKUP(B10,Skriešana!A:B,2,FALSE),"Nav"),0)</f>
        <v>0</v>
      </c>
      <c r="L10" s="15"/>
      <c r="M10" s="15">
        <f>IF(A10="M6",IFERROR(VLOOKUP(B10,Tāllēkšana!A:B,2,FALSE),"Nav"),0)</f>
        <v>0</v>
      </c>
      <c r="N10" s="15"/>
      <c r="O10" s="16">
        <f>IF(A10="M6",IFERROR(VLOOKUP(B10,'Karate skola'!A:B,2,FALSE),"Nav"),0)</f>
        <v>0</v>
      </c>
      <c r="P10" s="16"/>
      <c r="Q10" s="18">
        <f>IF(A10="Z6",IFERROR(VLOOKUP(B10,'Galda tenis'!A:B,2,FALSE),"Nav"),0)</f>
        <v>20</v>
      </c>
      <c r="R10" s="18">
        <v>7</v>
      </c>
      <c r="S10" s="20" t="str">
        <f>IFERROR(VLOOKUP(B10,Kengaroos!A:B,2,FALSE),"Nav")</f>
        <v>Nav</v>
      </c>
      <c r="T10" s="20">
        <v>12</v>
      </c>
      <c r="U10" s="20">
        <f>IFERROR(VLOOKUP(B10,Volejbols!A:B,2,FALSE),"Nav")</f>
        <v>20.23</v>
      </c>
      <c r="V10" s="20">
        <v>4</v>
      </c>
      <c r="W10" s="18" t="str">
        <f>IF(A10="Z6",IFERROR(VLOOKUP(B10,Frisbijs!A:B,2,FALSE),"Nav"),0)</f>
        <v>Nav</v>
      </c>
      <c r="X10" s="18"/>
      <c r="Y10" s="20" t="str">
        <f>IFERROR(VLOOKUP(B10,'Alta Yoga'!A:B,2,FALSE),"Nav")</f>
        <v>Nav</v>
      </c>
      <c r="Z10" s="20"/>
      <c r="AA10" s="18">
        <f>IF(A10="Z6",IFERROR(VLOOKUP(B10,'Boksa skola'!A:B,2,FALSE),"Nav"),0)</f>
        <v>6.5</v>
      </c>
      <c r="AB10" s="18">
        <v>3</v>
      </c>
      <c r="AC10" s="5">
        <f>SUM(AB10,Z10,X10,V10,T10,R10,P10,N10,L10,J10,H10,F10)</f>
        <v>36</v>
      </c>
    </row>
    <row r="11" spans="1:29" x14ac:dyDescent="0.25">
      <c r="A11" s="9" t="s">
        <v>15</v>
      </c>
      <c r="B11" s="9">
        <v>412</v>
      </c>
      <c r="C11" s="10" t="s">
        <v>111</v>
      </c>
      <c r="D11" s="9">
        <v>26667990</v>
      </c>
      <c r="E11" s="17">
        <f>IF(A11="Z6",IFERROR(VLOOKUP(B11,'Florbola klubs'!A:B,2,FALSE),"Nav"),0)</f>
        <v>22.23</v>
      </c>
      <c r="F11" s="17">
        <v>10</v>
      </c>
      <c r="G11" s="19">
        <f>IFERROR(VLOOKUP(B11,Basketbols!A:B,2,FALSE),"Nav")</f>
        <v>3</v>
      </c>
      <c r="H11" s="19">
        <v>3</v>
      </c>
      <c r="I11" s="15">
        <f>IF(A11="M6",IFERROR(VLOOKUP(B11,Handbols!A:B,2,FALSE),"Nav"),0)</f>
        <v>0</v>
      </c>
      <c r="J11" s="15"/>
      <c r="K11" s="15">
        <f>IF(A11="M6",IFERROR(VLOOKUP(B11,Skriešana!A:B,2,FALSE),"Nav"),0)</f>
        <v>0</v>
      </c>
      <c r="L11" s="15"/>
      <c r="M11" s="15">
        <f>IF(A11="M6",IFERROR(VLOOKUP(B11,Tāllēkšana!A:B,2,FALSE),"Nav"),0)</f>
        <v>0</v>
      </c>
      <c r="N11" s="15"/>
      <c r="O11" s="16">
        <f>IF(A11="M6",IFERROR(VLOOKUP(B11,'Karate skola'!A:B,2,FALSE),"Nav"),0)</f>
        <v>0</v>
      </c>
      <c r="P11" s="16"/>
      <c r="Q11" s="18">
        <f>IF(A11="Z6",IFERROR(VLOOKUP(B11,'Galda tenis'!A:B,2,FALSE),"Nav"),0)</f>
        <v>10</v>
      </c>
      <c r="R11" s="18">
        <v>9</v>
      </c>
      <c r="S11" s="20">
        <f>IFERROR(VLOOKUP(B11,Kengaroos!A:B,2,FALSE),"Nav")</f>
        <v>10.6</v>
      </c>
      <c r="T11" s="20">
        <v>8</v>
      </c>
      <c r="U11" s="20">
        <f>IFERROR(VLOOKUP(B11,Volejbols!A:B,2,FALSE),"Nav")</f>
        <v>56.9</v>
      </c>
      <c r="V11" s="20">
        <v>10</v>
      </c>
      <c r="W11" s="18" t="str">
        <f>IF(A11="Z6",IFERROR(VLOOKUP(B11,Frisbijs!A:B,2,FALSE),"Nav"),0)</f>
        <v>Nav</v>
      </c>
      <c r="X11" s="18"/>
      <c r="Y11" s="20" t="str">
        <f>IFERROR(VLOOKUP(B11,'Alta Yoga'!A:B,2,FALSE),"Nav")</f>
        <v>Nav</v>
      </c>
      <c r="Z11" s="20"/>
      <c r="AA11" s="18">
        <f>IF(A11="Z6",IFERROR(VLOOKUP(B11,'Boksa skola'!A:B,2,FALSE),"Nav"),0)</f>
        <v>6</v>
      </c>
      <c r="AB11" s="18">
        <v>2</v>
      </c>
      <c r="AC11" s="5">
        <f>SUM(AB11,Z11,X11,V11,T11,R11,P11,N11,L11,J11,H11,F11)</f>
        <v>42</v>
      </c>
    </row>
    <row r="12" spans="1:29" x14ac:dyDescent="0.25">
      <c r="A12" s="9" t="s">
        <v>15</v>
      </c>
      <c r="B12" s="9">
        <v>498</v>
      </c>
      <c r="C12" s="10" t="s">
        <v>116</v>
      </c>
      <c r="D12" s="9">
        <v>22327717</v>
      </c>
      <c r="E12" s="17">
        <f>IF(A12="Z6",IFERROR(VLOOKUP(B12,'Florbola klubs'!A:B,2,FALSE),"Nav"),0)</f>
        <v>30.24</v>
      </c>
      <c r="F12" s="17">
        <v>12</v>
      </c>
      <c r="G12" s="19">
        <f>IFERROR(VLOOKUP(B12,Basketbols!A:B,2,FALSE),"Nav")</f>
        <v>2</v>
      </c>
      <c r="H12" s="19">
        <v>4</v>
      </c>
      <c r="I12" s="15">
        <f>IF(A12="M6",IFERROR(VLOOKUP(B12,Handbols!A:B,2,FALSE),"Nav"),0)</f>
        <v>0</v>
      </c>
      <c r="J12" s="15"/>
      <c r="K12" s="15">
        <f>IF(A12="M6",IFERROR(VLOOKUP(B12,Skriešana!A:B,2,FALSE),"Nav"),0)</f>
        <v>0</v>
      </c>
      <c r="L12" s="15"/>
      <c r="M12" s="15">
        <f>IF(A12="M6",IFERROR(VLOOKUP(B12,Tāllēkšana!A:B,2,FALSE),"Nav"),0)</f>
        <v>0</v>
      </c>
      <c r="N12" s="15"/>
      <c r="O12" s="16">
        <f>IF(A12="M6",IFERROR(VLOOKUP(B12,'Karate skola'!A:B,2,FALSE),"Nav"),0)</f>
        <v>0</v>
      </c>
      <c r="P12" s="16"/>
      <c r="Q12" s="18">
        <f>IF(A12="Z6",IFERROR(VLOOKUP(B12,'Galda tenis'!A:B,2,FALSE),"Nav"),0)</f>
        <v>30</v>
      </c>
      <c r="R12" s="18">
        <v>6</v>
      </c>
      <c r="S12" s="20">
        <f>IFERROR(VLOOKUP(B12,Kengaroos!A:B,2,FALSE),"Nav")</f>
        <v>12</v>
      </c>
      <c r="T12" s="20">
        <v>11</v>
      </c>
      <c r="U12" s="20">
        <f>IFERROR(VLOOKUP(B12,Volejbols!A:B,2,FALSE),"Nav")</f>
        <v>60</v>
      </c>
      <c r="V12" s="20">
        <v>11</v>
      </c>
      <c r="W12" s="18" t="str">
        <f>IF(A12="Z6",IFERROR(VLOOKUP(B12,Frisbijs!A:B,2,FALSE),"Nav"),0)</f>
        <v>Nav</v>
      </c>
      <c r="X12" s="18"/>
      <c r="Y12" s="20" t="str">
        <f>IFERROR(VLOOKUP(B12,'Alta Yoga'!A:B,2,FALSE),"Nav")</f>
        <v>Nav</v>
      </c>
      <c r="Z12" s="20"/>
      <c r="AA12" s="18">
        <f>IF(A12="Z6",IFERROR(VLOOKUP(B12,'Boksa skola'!A:B,2,FALSE),"Nav"),0)</f>
        <v>6</v>
      </c>
      <c r="AB12" s="18">
        <v>2</v>
      </c>
      <c r="AC12" s="5">
        <f>SUM(AB12,Z12,X12,V12,T12,R12,P12,N12,L12,J12,H12,F12)</f>
        <v>46</v>
      </c>
    </row>
    <row r="13" spans="1:29" x14ac:dyDescent="0.25">
      <c r="A13" s="9" t="s">
        <v>15</v>
      </c>
      <c r="B13" s="9">
        <v>494</v>
      </c>
      <c r="C13" s="10" t="s">
        <v>117</v>
      </c>
      <c r="D13" s="9">
        <v>29811879</v>
      </c>
      <c r="E13" s="17">
        <f>IF(A13="Z6",IFERROR(VLOOKUP(B13,'Florbola klubs'!A:B,2,FALSE),"Nav"),0)</f>
        <v>27.8</v>
      </c>
      <c r="F13" s="17">
        <v>11</v>
      </c>
      <c r="G13" s="19">
        <f>IFERROR(VLOOKUP(B13,Basketbols!A:B,2,FALSE),"Nav")</f>
        <v>0</v>
      </c>
      <c r="H13" s="19">
        <v>6</v>
      </c>
      <c r="I13" s="15">
        <f>IF(A13="M6",IFERROR(VLOOKUP(B13,Handbols!A:B,2,FALSE),"Nav"),0)</f>
        <v>0</v>
      </c>
      <c r="J13" s="15"/>
      <c r="K13" s="15">
        <f>IF(A13="M6",IFERROR(VLOOKUP(B13,Skriešana!A:B,2,FALSE),"Nav"),0)</f>
        <v>0</v>
      </c>
      <c r="L13" s="15"/>
      <c r="M13" s="15">
        <f>IF(A13="M6",IFERROR(VLOOKUP(B13,Tāllēkšana!A:B,2,FALSE),"Nav"),0)</f>
        <v>0</v>
      </c>
      <c r="N13" s="15"/>
      <c r="O13" s="16">
        <f>IF(A13="M6",IFERROR(VLOOKUP(B13,'Karate skola'!A:B,2,FALSE),"Nav"),0)</f>
        <v>0</v>
      </c>
      <c r="P13" s="16"/>
      <c r="Q13" s="18">
        <f>IF(A13="Z6",IFERROR(VLOOKUP(B13,'Galda tenis'!A:B,2,FALSE),"Nav"),0)</f>
        <v>15</v>
      </c>
      <c r="R13" s="18">
        <v>8</v>
      </c>
      <c r="S13" s="20">
        <f>IFERROR(VLOOKUP(B13,Kengaroos!A:B,2,FALSE),"Nav")</f>
        <v>11.5</v>
      </c>
      <c r="T13" s="20">
        <v>10</v>
      </c>
      <c r="U13" s="20">
        <f>IFERROR(VLOOKUP(B13,Volejbols!A:B,2,FALSE),"Nav")</f>
        <v>60</v>
      </c>
      <c r="V13" s="20">
        <v>11</v>
      </c>
      <c r="W13" s="18" t="str">
        <f>IF(A13="Z6",IFERROR(VLOOKUP(B13,Frisbijs!A:B,2,FALSE),"Nav"),0)</f>
        <v>Nav</v>
      </c>
      <c r="X13" s="18"/>
      <c r="Y13" s="20" t="str">
        <f>IFERROR(VLOOKUP(B13,'Alta Yoga'!A:B,2,FALSE),"Nav")</f>
        <v>Nav</v>
      </c>
      <c r="Z13" s="20"/>
      <c r="AA13" s="18">
        <f>IF(A13="Z6",IFERROR(VLOOKUP(B13,'Boksa skola'!A:B,2,FALSE),"Nav"),0)</f>
        <v>6</v>
      </c>
      <c r="AB13" s="18">
        <v>2</v>
      </c>
      <c r="AC13" s="5">
        <f>SUM(AB13,Z13,X13,V13,T13,R13,P13,N13,L13,J13,H13,F13)</f>
        <v>48</v>
      </c>
    </row>
    <row r="14" spans="1:29" hidden="1" x14ac:dyDescent="0.25">
      <c r="A14" s="9" t="s">
        <v>9</v>
      </c>
      <c r="B14" s="9">
        <v>24</v>
      </c>
      <c r="C14" s="10" t="s">
        <v>127</v>
      </c>
      <c r="D14" s="9">
        <v>29876309</v>
      </c>
      <c r="E14" s="17">
        <f>IF(A14="Z6",IFERROR(VLOOKUP(B14,'Florbola klubs'!A:B,2,FALSE),"Nav"),0)</f>
        <v>0</v>
      </c>
      <c r="F14" s="17"/>
      <c r="G14" s="19">
        <f>IFERROR(VLOOKUP(B14,Basketbols!A:B,2,FALSE),"Nav")</f>
        <v>4</v>
      </c>
      <c r="H14" s="19">
        <v>1</v>
      </c>
      <c r="I14" s="15">
        <f>IF(A14="M6",IFERROR(VLOOKUP(B14,Handbols!A:B,2,FALSE),"Nav"),0)</f>
        <v>8.07</v>
      </c>
      <c r="J14" s="15">
        <v>2</v>
      </c>
      <c r="K14" s="15">
        <f>IF(A14="M6",IFERROR(VLOOKUP(B14,Skriešana!A:B,2,FALSE),"Nav"),0)</f>
        <v>7.63</v>
      </c>
      <c r="L14" s="15">
        <v>1</v>
      </c>
      <c r="M14" s="15">
        <f>IF(A14="M6",IFERROR(VLOOKUP(B14,Tāllēkšana!A:B,2,FALSE),"Nav"),0)</f>
        <v>1.83</v>
      </c>
      <c r="N14" s="15">
        <v>2</v>
      </c>
      <c r="O14" s="16" t="str">
        <f>IF(A14="M6",IFERROR(VLOOKUP(B14,'Karate skola'!A:B,2,FALSE),"Nav"),0)</f>
        <v>Nav</v>
      </c>
      <c r="P14" s="16"/>
      <c r="Q14" s="18">
        <f>IF(A14="Z6",IFERROR(VLOOKUP(B14,'Galda tenis'!A:B,2,FALSE),"Nav"),0)</f>
        <v>0</v>
      </c>
      <c r="R14" s="18"/>
      <c r="S14" s="20">
        <f>IFERROR(VLOOKUP(B14,Kengaroos!A:B,2,FALSE),"Nav")</f>
        <v>11.21</v>
      </c>
      <c r="T14" s="20">
        <v>3</v>
      </c>
      <c r="U14" s="20">
        <f>IFERROR(VLOOKUP(B14,Volejbols!A:B,2,FALSE),"Nav")</f>
        <v>19.3</v>
      </c>
      <c r="V14" s="20">
        <v>1</v>
      </c>
      <c r="W14" s="18">
        <f>IF(A14="Z6",IFERROR(VLOOKUP(B14,Frisbijs!A:B,2,FALSE),"Nav"),0)</f>
        <v>0</v>
      </c>
      <c r="X14" s="18"/>
      <c r="Y14" s="20" t="str">
        <f>IFERROR(VLOOKUP(B14,'Alta Yoga'!A:B,2,FALSE),"Nav")</f>
        <v>Nav</v>
      </c>
      <c r="Z14" s="20"/>
      <c r="AA14" s="18">
        <f>IF(A14="Z6",IFERROR(VLOOKUP(B14,'Boksa skola'!A:B,2,FALSE),"Nav"),0)</f>
        <v>0</v>
      </c>
      <c r="AB14" s="18"/>
      <c r="AC14" s="5">
        <f>SUM(AB14,Z14,X14,V14,T14,R14,P14,N14,L14,J14,H14,F14)</f>
        <v>10</v>
      </c>
    </row>
    <row r="15" spans="1:29" hidden="1" x14ac:dyDescent="0.25">
      <c r="A15" s="9" t="s">
        <v>9</v>
      </c>
      <c r="B15" s="9">
        <v>20</v>
      </c>
      <c r="C15" s="10" t="s">
        <v>125</v>
      </c>
      <c r="D15" s="9">
        <v>29876309</v>
      </c>
      <c r="E15" s="17">
        <f>IF(A15="Z6",IFERROR(VLOOKUP(B15,'Florbola klubs'!A:B,2,FALSE),"Nav"),0)</f>
        <v>0</v>
      </c>
      <c r="F15" s="17"/>
      <c r="G15" s="19">
        <f>IFERROR(VLOOKUP(B15,Basketbols!A:B,2,FALSE),"Nav")</f>
        <v>4</v>
      </c>
      <c r="H15" s="19">
        <v>1</v>
      </c>
      <c r="I15" s="15">
        <f>IF(A15="M6",IFERROR(VLOOKUP(B15,Handbols!A:B,2,FALSE),"Nav"),0)</f>
        <v>7.59</v>
      </c>
      <c r="J15" s="15">
        <v>1</v>
      </c>
      <c r="K15" s="15">
        <f>IF(A15="M6",IFERROR(VLOOKUP(B15,Skriešana!A:B,2,FALSE),"Nav"),0)</f>
        <v>9.36</v>
      </c>
      <c r="L15" s="15">
        <v>3</v>
      </c>
      <c r="M15" s="15">
        <f>IF(A15="M6",IFERROR(VLOOKUP(B15,Tāllēkšana!A:B,2,FALSE),"Nav"),0)</f>
        <v>1.79</v>
      </c>
      <c r="N15" s="15">
        <v>3</v>
      </c>
      <c r="O15" s="16" t="str">
        <f>IF(A15="M6",IFERROR(VLOOKUP(B15,'Karate skola'!A:B,2,FALSE),"Nav"),0)</f>
        <v>Nav</v>
      </c>
      <c r="P15" s="16"/>
      <c r="Q15" s="18">
        <f>IF(A15="Z6",IFERROR(VLOOKUP(B15,'Galda tenis'!A:B,2,FALSE),"Nav"),0)</f>
        <v>0</v>
      </c>
      <c r="R15" s="18"/>
      <c r="S15" s="20">
        <f>IFERROR(VLOOKUP(B15,Kengaroos!A:B,2,FALSE),"Nav")</f>
        <v>9.59</v>
      </c>
      <c r="T15" s="20">
        <v>1</v>
      </c>
      <c r="U15" s="20">
        <f>IFERROR(VLOOKUP(B15,Volejbols!A:B,2,FALSE),"Nav")</f>
        <v>24.29</v>
      </c>
      <c r="V15" s="20">
        <v>2</v>
      </c>
      <c r="W15" s="18">
        <f>IF(A15="Z6",IFERROR(VLOOKUP(B15,Frisbijs!A:B,2,FALSE),"Nav"),0)</f>
        <v>0</v>
      </c>
      <c r="X15" s="18"/>
      <c r="Y15" s="20" t="str">
        <f>IFERROR(VLOOKUP(B15,'Alta Yoga'!A:B,2,FALSE),"Nav")</f>
        <v>Nav</v>
      </c>
      <c r="Z15" s="20"/>
      <c r="AA15" s="18">
        <f>IF(A15="Z6",IFERROR(VLOOKUP(B15,'Boksa skola'!A:B,2,FALSE),"Nav"),0)</f>
        <v>0</v>
      </c>
      <c r="AB15" s="18"/>
      <c r="AC15" s="5">
        <f>SUM(AB15,Z15,X15,V15,T15,R15,P15,N15,L15,J15,H15,F15)</f>
        <v>11</v>
      </c>
    </row>
    <row r="16" spans="1:29" hidden="1" x14ac:dyDescent="0.25">
      <c r="A16" s="9" t="s">
        <v>9</v>
      </c>
      <c r="B16" s="9">
        <v>16</v>
      </c>
      <c r="C16" s="10" t="s">
        <v>126</v>
      </c>
      <c r="D16" s="9">
        <v>29876309</v>
      </c>
      <c r="E16" s="17">
        <f>IF(A16="Z6",IFERROR(VLOOKUP(B16,'Florbola klubs'!A:B,2,FALSE),"Nav"),0)</f>
        <v>0</v>
      </c>
      <c r="F16" s="17"/>
      <c r="G16" s="19">
        <f>IFERROR(VLOOKUP(B16,Basketbols!A:B,2,FALSE),"Nav")</f>
        <v>4</v>
      </c>
      <c r="H16" s="19">
        <v>1</v>
      </c>
      <c r="I16" s="15">
        <f>IF(A16="M6",IFERROR(VLOOKUP(B16,Handbols!A:B,2,FALSE),"Nav"),0)</f>
        <v>8.3000000000000007</v>
      </c>
      <c r="J16" s="15">
        <v>3</v>
      </c>
      <c r="K16" s="15">
        <f>IF(A16="M6",IFERROR(VLOOKUP(B16,Skriešana!A:B,2,FALSE),"Nav"),0)</f>
        <v>8.2100000000000009</v>
      </c>
      <c r="L16" s="15">
        <v>2</v>
      </c>
      <c r="M16" s="15">
        <f>IF(A16="M6",IFERROR(VLOOKUP(B16,Tāllēkšana!A:B,2,FALSE),"Nav"),0)</f>
        <v>1.95</v>
      </c>
      <c r="N16" s="15">
        <v>1</v>
      </c>
      <c r="O16" s="16" t="str">
        <f>IF(A16="M6",IFERROR(VLOOKUP(B16,'Karate skola'!A:B,2,FALSE),"Nav"),0)</f>
        <v>Nav</v>
      </c>
      <c r="P16" s="16"/>
      <c r="Q16" s="18">
        <f>IF(A16="Z6",IFERROR(VLOOKUP(B16,'Galda tenis'!A:B,2,FALSE),"Nav"),0)</f>
        <v>0</v>
      </c>
      <c r="R16" s="18"/>
      <c r="S16" s="20">
        <f>IFERROR(VLOOKUP(B16,Kengaroos!A:B,2,FALSE),"Nav")</f>
        <v>11.71</v>
      </c>
      <c r="T16" s="20">
        <v>4</v>
      </c>
      <c r="U16" s="20">
        <f>IFERROR(VLOOKUP(B16,Volejbols!A:B,2,FALSE),"Nav")</f>
        <v>27.57</v>
      </c>
      <c r="V16" s="20">
        <v>4</v>
      </c>
      <c r="W16" s="18">
        <f>IF(A16="Z6",IFERROR(VLOOKUP(B16,Frisbijs!A:B,2,FALSE),"Nav"),0)</f>
        <v>0</v>
      </c>
      <c r="X16" s="18"/>
      <c r="Y16" s="20" t="str">
        <f>IFERROR(VLOOKUP(B16,'Alta Yoga'!A:B,2,FALSE),"Nav")</f>
        <v>Nav</v>
      </c>
      <c r="Z16" s="20"/>
      <c r="AA16" s="18">
        <f>IF(A16="Z6",IFERROR(VLOOKUP(B16,'Boksa skola'!A:B,2,FALSE),"Nav"),0)</f>
        <v>0</v>
      </c>
      <c r="AB16" s="18"/>
      <c r="AC16" s="5">
        <f>SUM(AB16,Z16,X16,V16,T16,R16,P16,N16,L16,J16,H16,F16)</f>
        <v>15</v>
      </c>
    </row>
    <row r="17" spans="1:29" hidden="1" x14ac:dyDescent="0.25">
      <c r="A17" s="9" t="s">
        <v>9</v>
      </c>
      <c r="B17" s="9">
        <v>167</v>
      </c>
      <c r="C17" s="10" t="s">
        <v>128</v>
      </c>
      <c r="D17" s="9">
        <v>29236080</v>
      </c>
      <c r="E17" s="17">
        <f>IF(A17="Z6",IFERROR(VLOOKUP(B17,'Florbola klubs'!A:B,2,FALSE),"Nav"),0)</f>
        <v>0</v>
      </c>
      <c r="F17" s="17"/>
      <c r="G17" s="19">
        <f>IFERROR(VLOOKUP(B17,Basketbols!A:B,2,FALSE),"Nav")</f>
        <v>3</v>
      </c>
      <c r="H17" s="19">
        <v>2</v>
      </c>
      <c r="I17" s="15">
        <f>IF(A17="M6",IFERROR(VLOOKUP(B17,Handbols!A:B,2,FALSE),"Nav"),0)</f>
        <v>8.33</v>
      </c>
      <c r="J17" s="15">
        <v>4</v>
      </c>
      <c r="K17" s="15">
        <f>IF(A17="M6",IFERROR(VLOOKUP(B17,Skriešana!A:B,2,FALSE),"Nav"),0)</f>
        <v>11.23</v>
      </c>
      <c r="L17" s="15">
        <v>4</v>
      </c>
      <c r="M17" s="15">
        <f>IF(A17="M6",IFERROR(VLOOKUP(B17,Tāllēkšana!A:B,2,FALSE),"Nav"),0)</f>
        <v>1.73</v>
      </c>
      <c r="N17" s="15">
        <v>4</v>
      </c>
      <c r="O17" s="16" t="str">
        <f>IF(A17="M6",IFERROR(VLOOKUP(B17,'Karate skola'!A:B,2,FALSE),"Nav"),0)</f>
        <v>Nav</v>
      </c>
      <c r="P17" s="16"/>
      <c r="Q17" s="18">
        <f>IF(A17="Z6",IFERROR(VLOOKUP(B17,'Galda tenis'!A:B,2,FALSE),"Nav"),0)</f>
        <v>0</v>
      </c>
      <c r="R17" s="18"/>
      <c r="S17" s="20">
        <f>IFERROR(VLOOKUP(B17,Kengaroos!A:B,2,FALSE),"Nav")</f>
        <v>9.89</v>
      </c>
      <c r="T17" s="20">
        <v>2</v>
      </c>
      <c r="U17" s="20">
        <f>IFERROR(VLOOKUP(B17,Volejbols!A:B,2,FALSE),"Nav")</f>
        <v>25.37</v>
      </c>
      <c r="V17" s="20">
        <v>3</v>
      </c>
      <c r="W17" s="18">
        <f>IF(A17="Z6",IFERROR(VLOOKUP(B17,Frisbijs!A:B,2,FALSE),"Nav"),0)</f>
        <v>0</v>
      </c>
      <c r="X17" s="18"/>
      <c r="Y17" s="20" t="str">
        <f>IFERROR(VLOOKUP(B17,'Alta Yoga'!A:B,2,FALSE),"Nav")</f>
        <v>Nav</v>
      </c>
      <c r="Z17" s="20"/>
      <c r="AA17" s="18">
        <f>IF(A17="Z6",IFERROR(VLOOKUP(B17,'Boksa skola'!A:B,2,FALSE),"Nav"),0)</f>
        <v>0</v>
      </c>
      <c r="AB17" s="18"/>
      <c r="AC17" s="5">
        <f>SUM(AB17,Z17,X17,V17,T17,R17,P17,N17,L17,J17,H17,F17)</f>
        <v>19</v>
      </c>
    </row>
    <row r="18" spans="1:29" hidden="1" x14ac:dyDescent="0.25">
      <c r="A18" s="9" t="s">
        <v>9</v>
      </c>
      <c r="B18" s="9">
        <v>28</v>
      </c>
      <c r="C18" s="10" t="s">
        <v>124</v>
      </c>
      <c r="D18" s="9">
        <v>26519653</v>
      </c>
      <c r="E18" s="17">
        <f>IF(A18="Z6",IFERROR(VLOOKUP(B18,'Florbola klubs'!A:B,2,FALSE),"Nav"),0)</f>
        <v>0</v>
      </c>
      <c r="F18" s="17"/>
      <c r="G18" s="19">
        <f>IFERROR(VLOOKUP(B18,Basketbols!A:B,2,FALSE),"Nav")</f>
        <v>2</v>
      </c>
      <c r="H18" s="19">
        <v>3</v>
      </c>
      <c r="I18" s="15">
        <f>IF(A18="M6",IFERROR(VLOOKUP(B18,Handbols!A:B,2,FALSE),"Nav"),0)</f>
        <v>8.4499999999999993</v>
      </c>
      <c r="J18" s="15">
        <v>5</v>
      </c>
      <c r="K18" s="15">
        <f>IF(A18="M6",IFERROR(VLOOKUP(B18,Skriešana!A:B,2,FALSE),"Nav"),0)</f>
        <v>11.64</v>
      </c>
      <c r="L18" s="15">
        <v>5</v>
      </c>
      <c r="M18" s="15">
        <f>IF(A18="M6",IFERROR(VLOOKUP(B18,Tāllēkšana!A:B,2,FALSE),"Nav"),0)</f>
        <v>1.68</v>
      </c>
      <c r="N18" s="15">
        <v>5</v>
      </c>
      <c r="O18" s="16" t="str">
        <f>IF(A18="M6",IFERROR(VLOOKUP(B18,'Karate skola'!A:B,2,FALSE),"Nav"),0)</f>
        <v>Nav</v>
      </c>
      <c r="P18" s="16"/>
      <c r="Q18" s="18">
        <f>IF(A18="Z6",IFERROR(VLOOKUP(B18,'Galda tenis'!A:B,2,FALSE),"Nav"),0)</f>
        <v>0</v>
      </c>
      <c r="R18" s="18"/>
      <c r="S18" s="20">
        <f>IFERROR(VLOOKUP(B18,Kengaroos!A:B,2,FALSE),"Nav")</f>
        <v>12.42</v>
      </c>
      <c r="T18" s="20">
        <v>5</v>
      </c>
      <c r="U18" s="20">
        <f>IFERROR(VLOOKUP(B18,Volejbols!A:B,2,FALSE),"Nav")</f>
        <v>55.51</v>
      </c>
      <c r="V18" s="20">
        <v>5</v>
      </c>
      <c r="W18" s="18">
        <f>IF(A18="Z6",IFERROR(VLOOKUP(B18,Frisbijs!A:B,2,FALSE),"Nav"),0)</f>
        <v>0</v>
      </c>
      <c r="X18" s="18"/>
      <c r="Y18" s="20" t="str">
        <f>IFERROR(VLOOKUP(B18,'Alta Yoga'!A:B,2,FALSE),"Nav")</f>
        <v>Nav</v>
      </c>
      <c r="Z18" s="20"/>
      <c r="AA18" s="18">
        <f>IF(A18="Z6",IFERROR(VLOOKUP(B18,'Boksa skola'!A:B,2,FALSE),"Nav"),0)</f>
        <v>0</v>
      </c>
      <c r="AB18" s="18"/>
      <c r="AC18" s="5">
        <f>SUM(AB18,Z18,X18,V18,T18,R18,P18,N18,L18,J18,H18,F18)</f>
        <v>28</v>
      </c>
    </row>
    <row r="19" spans="1:29" hidden="1" x14ac:dyDescent="0.25">
      <c r="A19" s="9" t="s">
        <v>9</v>
      </c>
      <c r="B19" s="9">
        <v>32</v>
      </c>
      <c r="C19" s="10" t="s">
        <v>123</v>
      </c>
      <c r="D19" s="9">
        <v>26519653</v>
      </c>
      <c r="E19" s="17">
        <f>IF(A19="Z6",IFERROR(VLOOKUP(B19,'Florbola klubs'!A:B,2,FALSE),"Nav"),0)</f>
        <v>0</v>
      </c>
      <c r="F19" s="17"/>
      <c r="G19" s="19">
        <f>IFERROR(VLOOKUP(B19,Basketbols!A:B,2,FALSE),"Nav")</f>
        <v>3</v>
      </c>
      <c r="H19" s="19">
        <v>2</v>
      </c>
      <c r="I19" s="15">
        <f>IF(A19="M6",IFERROR(VLOOKUP(B19,Handbols!A:B,2,FALSE),"Nav"),0)</f>
        <v>9.52</v>
      </c>
      <c r="J19" s="15">
        <v>6</v>
      </c>
      <c r="K19" s="15">
        <f>IF(A19="M6",IFERROR(VLOOKUP(B19,Skriešana!A:B,2,FALSE),"Nav"),0)</f>
        <v>12.23</v>
      </c>
      <c r="L19" s="15">
        <v>6</v>
      </c>
      <c r="M19" s="15">
        <f>IF(A19="M6",IFERROR(VLOOKUP(B19,Tāllēkšana!A:B,2,FALSE),"Nav"),0)</f>
        <v>1.57</v>
      </c>
      <c r="N19" s="15">
        <v>6</v>
      </c>
      <c r="O19" s="16" t="str">
        <f>IF(A19="M6",IFERROR(VLOOKUP(B19,'Karate skola'!A:B,2,FALSE),"Nav"),0)</f>
        <v>Nav</v>
      </c>
      <c r="P19" s="16"/>
      <c r="Q19" s="18">
        <f>IF(A19="Z6",IFERROR(VLOOKUP(B19,'Galda tenis'!A:B,2,FALSE),"Nav"),0)</f>
        <v>0</v>
      </c>
      <c r="R19" s="18"/>
      <c r="S19" s="20">
        <f>IFERROR(VLOOKUP(B19,Kengaroos!A:B,2,FALSE),"Nav")</f>
        <v>14.5</v>
      </c>
      <c r="T19" s="20">
        <v>6</v>
      </c>
      <c r="U19" s="20">
        <f>IFERROR(VLOOKUP(B19,Volejbols!A:B,2,FALSE),"Nav")</f>
        <v>60</v>
      </c>
      <c r="V19" s="20">
        <v>6</v>
      </c>
      <c r="W19" s="18">
        <f>IF(A19="Z6",IFERROR(VLOOKUP(B19,Frisbijs!A:B,2,FALSE),"Nav"),0)</f>
        <v>0</v>
      </c>
      <c r="X19" s="18"/>
      <c r="Y19" s="20" t="str">
        <f>IFERROR(VLOOKUP(B19,'Alta Yoga'!A:B,2,FALSE),"Nav")</f>
        <v>Nav</v>
      </c>
      <c r="Z19" s="20"/>
      <c r="AA19" s="18">
        <f>IF(A19="Z6",IFERROR(VLOOKUP(B19,'Boksa skola'!A:B,2,FALSE),"Nav"),0)</f>
        <v>0</v>
      </c>
      <c r="AB19" s="18"/>
      <c r="AC19" s="5">
        <f>SUM(AB19,Z19,X19,V19,T19,R19,P19,N19,L19,J19,H19,F19)</f>
        <v>32</v>
      </c>
    </row>
    <row r="20" spans="1:29" hidden="1" x14ac:dyDescent="0.25">
      <c r="A20" s="9"/>
      <c r="B20" s="9"/>
      <c r="C20" s="10"/>
      <c r="D20" s="9"/>
      <c r="E20" s="17">
        <f>IF(A20="Z6",IFERROR(VLOOKUP(B20,'Florbola klubs'!A:B,2,FALSE),"Nav"),0)</f>
        <v>0</v>
      </c>
      <c r="F20" s="17"/>
      <c r="G20" s="19" t="str">
        <f>IFERROR(VLOOKUP(B20,Basketbols!A:B,2,FALSE),"Nav")</f>
        <v>Nav</v>
      </c>
      <c r="H20" s="19"/>
      <c r="I20" s="15">
        <f>IF(A20="M6",IFERROR(VLOOKUP(B20,Handbols!A:B,2,FALSE),"Nav"),0)</f>
        <v>0</v>
      </c>
      <c r="J20" s="15"/>
      <c r="K20" s="15">
        <f>IF(A20="M6",IFERROR(VLOOKUP(B20,Skriešana!A:B,2,FALSE),"Nav"),0)</f>
        <v>0</v>
      </c>
      <c r="L20" s="15"/>
      <c r="M20" s="15">
        <f>IF(A20="M6",IFERROR(VLOOKUP(B20,Tāllēkšana!A:B,2,FALSE),"Nav"),0)</f>
        <v>0</v>
      </c>
      <c r="N20" s="15"/>
      <c r="O20" s="16">
        <f>IF(A20="M6",IFERROR(VLOOKUP(B20,'Karate skola'!A:B,2,FALSE),"Nav"),0)</f>
        <v>0</v>
      </c>
      <c r="P20" s="16"/>
      <c r="Q20" s="18">
        <f>IF(A20="Z6",IFERROR(VLOOKUP(B20,'Galda tenis'!A:B,2,FALSE),"Nav"),0)</f>
        <v>0</v>
      </c>
      <c r="R20" s="18"/>
      <c r="S20" s="20" t="str">
        <f>IFERROR(VLOOKUP(B20,Kengaroos!A:B,2,FALSE),"Nav")</f>
        <v>Nav</v>
      </c>
      <c r="T20" s="20"/>
      <c r="U20" s="20" t="str">
        <f>IFERROR(VLOOKUP(B20,Volejbols!A:B,2,FALSE),"Nav")</f>
        <v>Nav</v>
      </c>
      <c r="V20" s="20"/>
      <c r="W20" s="18">
        <f>IF(A20="Z6",IFERROR(VLOOKUP(B20,Frisbijs!A:B,2,FALSE),"Nav"),0)</f>
        <v>0</v>
      </c>
      <c r="X20" s="18"/>
      <c r="Y20" s="20" t="str">
        <f>IFERROR(VLOOKUP(B20,'Alta Yoga'!A:B,2,FALSE),"Nav")</f>
        <v>Nav</v>
      </c>
      <c r="Z20" s="20"/>
      <c r="AA20" s="18">
        <f>IF(A20="Z6",IFERROR(VLOOKUP(B20,'Boksa skola'!A:B,2,FALSE),"Nav"),0)</f>
        <v>0</v>
      </c>
      <c r="AB20" s="18"/>
      <c r="AC20" s="5">
        <f t="shared" ref="AC3:AC28" si="0">SUM(AB20,Z20,X20,V20,T20,R20,P20,N20,L20,J20,H20,F20)</f>
        <v>0</v>
      </c>
    </row>
    <row r="21" spans="1:29" hidden="1" x14ac:dyDescent="0.25">
      <c r="A21" s="9"/>
      <c r="B21" s="9"/>
      <c r="C21" s="10"/>
      <c r="D21" s="9"/>
      <c r="E21" s="17">
        <f>IF(A21="Z6",IFERROR(VLOOKUP(B21,'Florbola klubs'!A:B,2,FALSE),"Nav"),0)</f>
        <v>0</v>
      </c>
      <c r="F21" s="17"/>
      <c r="G21" s="19" t="str">
        <f>IFERROR(VLOOKUP(B21,Basketbols!A:B,2,FALSE),"Nav")</f>
        <v>Nav</v>
      </c>
      <c r="H21" s="19"/>
      <c r="I21" s="15">
        <f>IF(A21="M6",IFERROR(VLOOKUP(B21,Handbols!A:B,2,FALSE),"Nav"),0)</f>
        <v>0</v>
      </c>
      <c r="J21" s="15"/>
      <c r="K21" s="15">
        <f>IF(A21="M6",IFERROR(VLOOKUP(B21,Skriešana!A:B,2,FALSE),"Nav"),0)</f>
        <v>0</v>
      </c>
      <c r="L21" s="15"/>
      <c r="M21" s="15">
        <f>IF(A21="M6",IFERROR(VLOOKUP(B21,Tāllēkšana!A:B,2,FALSE),"Nav"),0)</f>
        <v>0</v>
      </c>
      <c r="N21" s="15"/>
      <c r="O21" s="16">
        <f>IF(A21="M6",IFERROR(VLOOKUP(B21,'Karate skola'!A:B,2,FALSE),"Nav"),0)</f>
        <v>0</v>
      </c>
      <c r="P21" s="16"/>
      <c r="Q21" s="18">
        <f>IF(A21="Z6",IFERROR(VLOOKUP(B21,'Galda tenis'!A:B,2,FALSE),"Nav"),0)</f>
        <v>0</v>
      </c>
      <c r="R21" s="18"/>
      <c r="S21" s="20" t="str">
        <f>IFERROR(VLOOKUP(B21,Kengaroos!A:B,2,FALSE),"Nav")</f>
        <v>Nav</v>
      </c>
      <c r="T21" s="20"/>
      <c r="U21" s="20" t="str">
        <f>IFERROR(VLOOKUP(B21,Volejbols!A:B,2,FALSE),"Nav")</f>
        <v>Nav</v>
      </c>
      <c r="V21" s="20"/>
      <c r="W21" s="18">
        <f>IF(A21="Z6",IFERROR(VLOOKUP(B21,Frisbijs!A:B,2,FALSE),"Nav"),0)</f>
        <v>0</v>
      </c>
      <c r="X21" s="18"/>
      <c r="Y21" s="20" t="str">
        <f>IFERROR(VLOOKUP(B21,'Alta Yoga'!A:B,2,FALSE),"Nav")</f>
        <v>Nav</v>
      </c>
      <c r="Z21" s="20"/>
      <c r="AA21" s="18">
        <f>IF(A21="Z6",IFERROR(VLOOKUP(B21,'Boksa skola'!A:B,2,FALSE),"Nav"),0)</f>
        <v>0</v>
      </c>
      <c r="AB21" s="18"/>
      <c r="AC21" s="5">
        <f t="shared" si="0"/>
        <v>0</v>
      </c>
    </row>
    <row r="22" spans="1:29" hidden="1" x14ac:dyDescent="0.25">
      <c r="A22" s="9"/>
      <c r="B22" s="9"/>
      <c r="C22" s="10"/>
      <c r="D22" s="9"/>
      <c r="E22" s="17">
        <f>IF(A22="Z6",IFERROR(VLOOKUP(B22,'Florbola klubs'!A:B,2,FALSE),"Nav"),0)</f>
        <v>0</v>
      </c>
      <c r="F22" s="17"/>
      <c r="G22" s="19" t="str">
        <f>IFERROR(VLOOKUP(B22,Basketbols!A:B,2,FALSE),"Nav")</f>
        <v>Nav</v>
      </c>
      <c r="H22" s="19"/>
      <c r="I22" s="15">
        <f>IF(A22="M6",IFERROR(VLOOKUP(B22,Handbols!A:B,2,FALSE),"Nav"),0)</f>
        <v>0</v>
      </c>
      <c r="J22" s="15"/>
      <c r="K22" s="15">
        <f>IF(A22="M6",IFERROR(VLOOKUP(B22,Skriešana!A:B,2,FALSE),"Nav"),0)</f>
        <v>0</v>
      </c>
      <c r="L22" s="15"/>
      <c r="M22" s="15">
        <f>IF(A22="M6",IFERROR(VLOOKUP(B22,Tāllēkšana!A:B,2,FALSE),"Nav"),0)</f>
        <v>0</v>
      </c>
      <c r="N22" s="15"/>
      <c r="O22" s="16">
        <f>IF(A22="M6",IFERROR(VLOOKUP(B22,'Karate skola'!A:B,2,FALSE),"Nav"),0)</f>
        <v>0</v>
      </c>
      <c r="P22" s="16"/>
      <c r="Q22" s="18">
        <f>IF(A22="Z6",IFERROR(VLOOKUP(B22,'Galda tenis'!A:B,2,FALSE),"Nav"),0)</f>
        <v>0</v>
      </c>
      <c r="R22" s="18"/>
      <c r="S22" s="20" t="str">
        <f>IFERROR(VLOOKUP(B22,Kengaroos!A:B,2,FALSE),"Nav")</f>
        <v>Nav</v>
      </c>
      <c r="T22" s="20"/>
      <c r="U22" s="20" t="str">
        <f>IFERROR(VLOOKUP(B22,Volejbols!A:B,2,FALSE),"Nav")</f>
        <v>Nav</v>
      </c>
      <c r="V22" s="20"/>
      <c r="W22" s="18">
        <f>IF(A22="Z6",IFERROR(VLOOKUP(B22,Frisbijs!A:B,2,FALSE),"Nav"),0)</f>
        <v>0</v>
      </c>
      <c r="X22" s="18"/>
      <c r="Y22" s="20" t="str">
        <f>IFERROR(VLOOKUP(B22,'Alta Yoga'!A:B,2,FALSE),"Nav")</f>
        <v>Nav</v>
      </c>
      <c r="Z22" s="20"/>
      <c r="AA22" s="18">
        <f>IF(A22="Z6",IFERROR(VLOOKUP(B22,'Boksa skola'!A:B,2,FALSE),"Nav"),0)</f>
        <v>0</v>
      </c>
      <c r="AB22" s="18"/>
      <c r="AC22" s="5">
        <f t="shared" si="0"/>
        <v>0</v>
      </c>
    </row>
    <row r="23" spans="1:29" hidden="1" x14ac:dyDescent="0.25">
      <c r="A23" s="9"/>
      <c r="B23" s="9"/>
      <c r="C23" s="10"/>
      <c r="D23" s="9"/>
      <c r="E23" s="17">
        <f>IF(A23="Z6",IFERROR(VLOOKUP(B23,'Florbola klubs'!A:B,2,FALSE),"Nav"),0)</f>
        <v>0</v>
      </c>
      <c r="F23" s="17"/>
      <c r="G23" s="19" t="str">
        <f>IFERROR(VLOOKUP(B23,Basketbols!A:B,2,FALSE),"Nav")</f>
        <v>Nav</v>
      </c>
      <c r="H23" s="19"/>
      <c r="I23" s="15">
        <f>IF(A23="M6",IFERROR(VLOOKUP(B23,Handbols!A:B,2,FALSE),"Nav"),0)</f>
        <v>0</v>
      </c>
      <c r="J23" s="15"/>
      <c r="K23" s="15">
        <f>IF(A23="M6",IFERROR(VLOOKUP(B23,Skriešana!A:B,2,FALSE),"Nav"),0)</f>
        <v>0</v>
      </c>
      <c r="L23" s="15"/>
      <c r="M23" s="15">
        <f>IF(A23="M6",IFERROR(VLOOKUP(B23,Tāllēkšana!A:B,2,FALSE),"Nav"),0)</f>
        <v>0</v>
      </c>
      <c r="N23" s="15"/>
      <c r="O23" s="16">
        <f>IF(A23="M6",IFERROR(VLOOKUP(B23,'Karate skola'!A:B,2,FALSE),"Nav"),0)</f>
        <v>0</v>
      </c>
      <c r="P23" s="16"/>
      <c r="Q23" s="18">
        <f>IF(A23="Z6",IFERROR(VLOOKUP(B23,'Galda tenis'!A:B,2,FALSE),"Nav"),0)</f>
        <v>0</v>
      </c>
      <c r="R23" s="18"/>
      <c r="S23" s="20" t="str">
        <f>IFERROR(VLOOKUP(B23,Kengaroos!A:B,2,FALSE),"Nav")</f>
        <v>Nav</v>
      </c>
      <c r="T23" s="20"/>
      <c r="U23" s="20" t="str">
        <f>IFERROR(VLOOKUP(B23,Volejbols!A:B,2,FALSE),"Nav")</f>
        <v>Nav</v>
      </c>
      <c r="V23" s="20"/>
      <c r="W23" s="18">
        <f>IF(A23="Z6",IFERROR(VLOOKUP(B23,Frisbijs!A:B,2,FALSE),"Nav"),0)</f>
        <v>0</v>
      </c>
      <c r="X23" s="18"/>
      <c r="Y23" s="20" t="str">
        <f>IFERROR(VLOOKUP(B23,'Alta Yoga'!A:B,2,FALSE),"Nav")</f>
        <v>Nav</v>
      </c>
      <c r="Z23" s="20"/>
      <c r="AA23" s="18">
        <f>IF(A23="Z6",IFERROR(VLOOKUP(B23,'Boksa skola'!A:B,2,FALSE),"Nav"),0)</f>
        <v>0</v>
      </c>
      <c r="AB23" s="18"/>
      <c r="AC23" s="5">
        <f t="shared" si="0"/>
        <v>0</v>
      </c>
    </row>
    <row r="24" spans="1:29" hidden="1" x14ac:dyDescent="0.25">
      <c r="A24" s="9"/>
      <c r="B24" s="9"/>
      <c r="C24" s="10"/>
      <c r="D24" s="9"/>
      <c r="E24" s="17">
        <f>IF(A24="Z6",IFERROR(VLOOKUP(B24,'Florbola klubs'!A:B,2,FALSE),"Nav"),0)</f>
        <v>0</v>
      </c>
      <c r="F24" s="17"/>
      <c r="G24" s="19" t="str">
        <f>IFERROR(VLOOKUP(B24,Basketbols!A:B,2,FALSE),"Nav")</f>
        <v>Nav</v>
      </c>
      <c r="H24" s="19"/>
      <c r="I24" s="15">
        <f>IF(A24="M6",IFERROR(VLOOKUP(B24,Handbols!A:B,2,FALSE),"Nav"),0)</f>
        <v>0</v>
      </c>
      <c r="J24" s="15"/>
      <c r="K24" s="15">
        <f>IF(A24="M6",IFERROR(VLOOKUP(B24,Skriešana!A:B,2,FALSE),"Nav"),0)</f>
        <v>0</v>
      </c>
      <c r="L24" s="15"/>
      <c r="M24" s="15">
        <f>IF(A24="M6",IFERROR(VLOOKUP(B24,Tāllēkšana!A:B,2,FALSE),"Nav"),0)</f>
        <v>0</v>
      </c>
      <c r="N24" s="15"/>
      <c r="O24" s="16">
        <f>IF(A24="M6",IFERROR(VLOOKUP(B24,'Karate skola'!A:B,2,FALSE),"Nav"),0)</f>
        <v>0</v>
      </c>
      <c r="P24" s="16"/>
      <c r="Q24" s="18">
        <f>IF(A24="Z6",IFERROR(VLOOKUP(B24,'Galda tenis'!A:B,2,FALSE),"Nav"),0)</f>
        <v>0</v>
      </c>
      <c r="R24" s="18"/>
      <c r="S24" s="20" t="str">
        <f>IFERROR(VLOOKUP(B24,Kengaroos!A:B,2,FALSE),"Nav")</f>
        <v>Nav</v>
      </c>
      <c r="T24" s="20"/>
      <c r="U24" s="20" t="str">
        <f>IFERROR(VLOOKUP(B24,Volejbols!A:B,2,FALSE),"Nav")</f>
        <v>Nav</v>
      </c>
      <c r="V24" s="20"/>
      <c r="W24" s="18">
        <f>IF(A24="Z6",IFERROR(VLOOKUP(B24,Frisbijs!A:B,2,FALSE),"Nav"),0)</f>
        <v>0</v>
      </c>
      <c r="X24" s="18"/>
      <c r="Y24" s="20" t="str">
        <f>IFERROR(VLOOKUP(B24,'Alta Yoga'!A:B,2,FALSE),"Nav")</f>
        <v>Nav</v>
      </c>
      <c r="Z24" s="20"/>
      <c r="AA24" s="18">
        <f>IF(A24="Z6",IFERROR(VLOOKUP(B24,'Boksa skola'!A:B,2,FALSE),"Nav"),0)</f>
        <v>0</v>
      </c>
      <c r="AB24" s="18"/>
      <c r="AC24" s="5">
        <f t="shared" si="0"/>
        <v>0</v>
      </c>
    </row>
    <row r="25" spans="1:29" hidden="1" x14ac:dyDescent="0.25">
      <c r="A25" s="9"/>
      <c r="B25" s="9"/>
      <c r="C25" s="10"/>
      <c r="D25" s="9"/>
      <c r="E25" s="17">
        <f>IF(A25="Z6",IFERROR(VLOOKUP(B25,'Florbola klubs'!A:B,2,FALSE),"Nav"),0)</f>
        <v>0</v>
      </c>
      <c r="F25" s="17"/>
      <c r="G25" s="19" t="str">
        <f>IFERROR(VLOOKUP(B25,Basketbols!A:B,2,FALSE),"Nav")</f>
        <v>Nav</v>
      </c>
      <c r="H25" s="19"/>
      <c r="I25" s="15">
        <f>IF(A25="M6",IFERROR(VLOOKUP(B25,Handbols!A:B,2,FALSE),"Nav"),0)</f>
        <v>0</v>
      </c>
      <c r="J25" s="15"/>
      <c r="K25" s="15">
        <f>IF(A25="M6",IFERROR(VLOOKUP(B25,Skriešana!A:B,2,FALSE),"Nav"),0)</f>
        <v>0</v>
      </c>
      <c r="L25" s="15"/>
      <c r="M25" s="15">
        <f>IF(A25="M6",IFERROR(VLOOKUP(B25,Tāllēkšana!A:B,2,FALSE),"Nav"),0)</f>
        <v>0</v>
      </c>
      <c r="N25" s="15"/>
      <c r="O25" s="16">
        <f>IF(A25="M6",IFERROR(VLOOKUP(B25,'Karate skola'!A:B,2,FALSE),"Nav"),0)</f>
        <v>0</v>
      </c>
      <c r="P25" s="16"/>
      <c r="Q25" s="18">
        <f>IF(A25="Z6",IFERROR(VLOOKUP(B25,'Galda tenis'!A:B,2,FALSE),"Nav"),0)</f>
        <v>0</v>
      </c>
      <c r="R25" s="18"/>
      <c r="S25" s="20" t="str">
        <f>IFERROR(VLOOKUP(B25,Kengaroos!A:B,2,FALSE),"Nav")</f>
        <v>Nav</v>
      </c>
      <c r="T25" s="20"/>
      <c r="U25" s="20" t="str">
        <f>IFERROR(VLOOKUP(B25,Volejbols!A:B,2,FALSE),"Nav")</f>
        <v>Nav</v>
      </c>
      <c r="V25" s="20"/>
      <c r="W25" s="18">
        <f>IF(A25="Z6",IFERROR(VLOOKUP(B25,Frisbijs!A:B,2,FALSE),"Nav"),0)</f>
        <v>0</v>
      </c>
      <c r="X25" s="18"/>
      <c r="Y25" s="20" t="str">
        <f>IFERROR(VLOOKUP(B25,'Alta Yoga'!A:B,2,FALSE),"Nav")</f>
        <v>Nav</v>
      </c>
      <c r="Z25" s="20"/>
      <c r="AA25" s="18">
        <f>IF(A25="Z6",IFERROR(VLOOKUP(B25,'Boksa skola'!A:B,2,FALSE),"Nav"),0)</f>
        <v>0</v>
      </c>
      <c r="AB25" s="18"/>
      <c r="AC25" s="5">
        <f t="shared" si="0"/>
        <v>0</v>
      </c>
    </row>
    <row r="26" spans="1:29" hidden="1" x14ac:dyDescent="0.25">
      <c r="A26" s="9"/>
      <c r="B26" s="9"/>
      <c r="C26" s="10"/>
      <c r="D26" s="9"/>
      <c r="E26" s="17">
        <f>IF(A26="Z6",IFERROR(VLOOKUP(B26,'Florbola klubs'!A:B,2,FALSE),"Nav"),0)</f>
        <v>0</v>
      </c>
      <c r="F26" s="17"/>
      <c r="G26" s="19" t="str">
        <f>IFERROR(VLOOKUP(B26,Basketbols!A:B,2,FALSE),"Nav")</f>
        <v>Nav</v>
      </c>
      <c r="H26" s="19"/>
      <c r="I26" s="15">
        <f>IF(A26="M6",IFERROR(VLOOKUP(B26,Handbols!A:B,2,FALSE),"Nav"),0)</f>
        <v>0</v>
      </c>
      <c r="J26" s="15"/>
      <c r="K26" s="15">
        <f>IF(A26="M6",IFERROR(VLOOKUP(B26,Skriešana!A:B,2,FALSE),"Nav"),0)</f>
        <v>0</v>
      </c>
      <c r="L26" s="15"/>
      <c r="M26" s="15">
        <f>IF(A26="M6",IFERROR(VLOOKUP(B26,Tāllēkšana!A:B,2,FALSE),"Nav"),0)</f>
        <v>0</v>
      </c>
      <c r="N26" s="15"/>
      <c r="O26" s="16">
        <f>IF(A26="M6",IFERROR(VLOOKUP(B26,'Karate skola'!A:B,2,FALSE),"Nav"),0)</f>
        <v>0</v>
      </c>
      <c r="P26" s="16"/>
      <c r="Q26" s="18">
        <f>IF(A26="Z6",IFERROR(VLOOKUP(B26,'Galda tenis'!A:B,2,FALSE),"Nav"),0)</f>
        <v>0</v>
      </c>
      <c r="R26" s="18"/>
      <c r="S26" s="20" t="str">
        <f>IFERROR(VLOOKUP(B26,Kengaroos!A:B,2,FALSE),"Nav")</f>
        <v>Nav</v>
      </c>
      <c r="T26" s="20"/>
      <c r="U26" s="20" t="str">
        <f>IFERROR(VLOOKUP(B26,Volejbols!A:B,2,FALSE),"Nav")</f>
        <v>Nav</v>
      </c>
      <c r="V26" s="20"/>
      <c r="W26" s="18">
        <f>IF(A26="Z6",IFERROR(VLOOKUP(B26,Frisbijs!A:B,2,FALSE),"Nav"),0)</f>
        <v>0</v>
      </c>
      <c r="X26" s="18"/>
      <c r="Y26" s="20" t="str">
        <f>IFERROR(VLOOKUP(B26,'Alta Yoga'!A:B,2,FALSE),"Nav")</f>
        <v>Nav</v>
      </c>
      <c r="Z26" s="20"/>
      <c r="AA26" s="18">
        <f>IF(A26="Z6",IFERROR(VLOOKUP(B26,'Boksa skola'!A:B,2,FALSE),"Nav"),0)</f>
        <v>0</v>
      </c>
      <c r="AB26" s="18"/>
      <c r="AC26" s="5">
        <f t="shared" si="0"/>
        <v>0</v>
      </c>
    </row>
    <row r="27" spans="1:29" hidden="1" x14ac:dyDescent="0.25">
      <c r="A27" s="9"/>
      <c r="B27" s="9"/>
      <c r="C27" s="10"/>
      <c r="D27" s="9"/>
      <c r="E27" s="17">
        <f>IF(A27="Z6",IFERROR(VLOOKUP(B27,'Florbola klubs'!A:B,2,FALSE),"Nav"),0)</f>
        <v>0</v>
      </c>
      <c r="F27" s="17"/>
      <c r="G27" s="19" t="str">
        <f>IFERROR(VLOOKUP(B27,Basketbols!A:B,2,FALSE),"Nav")</f>
        <v>Nav</v>
      </c>
      <c r="H27" s="19"/>
      <c r="I27" s="15">
        <f>IF(A27="M6",IFERROR(VLOOKUP(B27,Handbols!A:B,2,FALSE),"Nav"),0)</f>
        <v>0</v>
      </c>
      <c r="J27" s="15"/>
      <c r="K27" s="15">
        <f>IF(A27="M6",IFERROR(VLOOKUP(B27,Skriešana!A:B,2,FALSE),"Nav"),0)</f>
        <v>0</v>
      </c>
      <c r="L27" s="15"/>
      <c r="M27" s="15">
        <f>IF(A27="M6",IFERROR(VLOOKUP(B27,Tāllēkšana!A:B,2,FALSE),"Nav"),0)</f>
        <v>0</v>
      </c>
      <c r="N27" s="15"/>
      <c r="O27" s="16">
        <f>IF(A27="M6",IFERROR(VLOOKUP(B27,'Karate skola'!A:B,2,FALSE),"Nav"),0)</f>
        <v>0</v>
      </c>
      <c r="P27" s="16"/>
      <c r="Q27" s="18">
        <f>IF(A27="Z6",IFERROR(VLOOKUP(B27,'Galda tenis'!A:B,2,FALSE),"Nav"),0)</f>
        <v>0</v>
      </c>
      <c r="R27" s="18"/>
      <c r="S27" s="20" t="str">
        <f>IFERROR(VLOOKUP(B27,Kengaroos!A:B,2,FALSE),"Nav")</f>
        <v>Nav</v>
      </c>
      <c r="T27" s="20"/>
      <c r="U27" s="20" t="str">
        <f>IFERROR(VLOOKUP(B27,Volejbols!A:B,2,FALSE),"Nav")</f>
        <v>Nav</v>
      </c>
      <c r="V27" s="20"/>
      <c r="W27" s="18">
        <f>IF(A27="Z6",IFERROR(VLOOKUP(B27,Frisbijs!A:B,2,FALSE),"Nav"),0)</f>
        <v>0</v>
      </c>
      <c r="X27" s="18"/>
      <c r="Y27" s="20" t="str">
        <f>IFERROR(VLOOKUP(B27,'Alta Yoga'!A:B,2,FALSE),"Nav")</f>
        <v>Nav</v>
      </c>
      <c r="Z27" s="20"/>
      <c r="AA27" s="18">
        <f>IF(A27="Z6",IFERROR(VLOOKUP(B27,'Boksa skola'!A:B,2,FALSE),"Nav"),0)</f>
        <v>0</v>
      </c>
      <c r="AB27" s="18"/>
      <c r="AC27" s="5">
        <f t="shared" si="0"/>
        <v>0</v>
      </c>
    </row>
    <row r="28" spans="1:29" hidden="1" x14ac:dyDescent="0.25">
      <c r="E28" s="17">
        <f>IF(A28="Z6",IFERROR(VLOOKUP(B28,'Florbola klubs'!A:B,2,FALSE),"Nav"),0)</f>
        <v>0</v>
      </c>
      <c r="F28" s="14"/>
      <c r="G28" s="14"/>
      <c r="H28" s="14"/>
      <c r="I28" s="15">
        <f>IF(A28="M6",IFERROR(VLOOKUP(B28,Handbols!A:B,2,FALSE),"Nav"),0)</f>
        <v>0</v>
      </c>
      <c r="J28" s="14"/>
      <c r="K28" s="15">
        <f>IF(A28="M6",IFERROR(VLOOKUP(B28,Skriešana!A:B,2,FALSE),"Nav"),0)</f>
        <v>0</v>
      </c>
      <c r="L28" s="14"/>
      <c r="M28" s="15">
        <f>IF(A28="M6",IFERROR(VLOOKUP(B28,Tāllēkšana!A:B,2,FALSE),"Nav"),0)</f>
        <v>0</v>
      </c>
      <c r="N28" s="14"/>
      <c r="O28" s="16">
        <f>IF(A28="M6",IFERROR(VLOOKUP(B28,'Karate skola'!A:B,2,FALSE),"Nav"),0)</f>
        <v>0</v>
      </c>
      <c r="P28" s="14"/>
      <c r="Q28" s="18">
        <f>IF(A28="Z6",IFERROR(VLOOKUP(B28,'Galda tenis'!A:B,2,FALSE),"Nav"),0)</f>
        <v>0</v>
      </c>
      <c r="R28" s="14"/>
      <c r="S28" s="14"/>
      <c r="T28" s="14"/>
      <c r="U28" s="14"/>
      <c r="V28" s="14"/>
      <c r="W28" s="18">
        <f>IF(A28="Z6",IFERROR(VLOOKUP(B28,Frisbijs!A:B,2,FALSE),"Nav"),0)</f>
        <v>0</v>
      </c>
      <c r="X28" s="14"/>
      <c r="Y28" s="14"/>
      <c r="Z28" s="14"/>
      <c r="AA28" s="18">
        <f>IF(A28="Z6",IFERROR(VLOOKUP(B28,'Boksa skola'!A:B,2,FALSE),"Nav"),0)</f>
        <v>0</v>
      </c>
      <c r="AB28" s="14"/>
      <c r="AC28" s="5">
        <f t="shared" si="0"/>
        <v>0</v>
      </c>
    </row>
  </sheetData>
  <autoFilter ref="A1:AC28" xr:uid="{7F04EB98-5E33-41BF-AE43-E72BED770957}">
    <filterColumn colId="0">
      <filters>
        <filter val="Z6"/>
      </filters>
    </filterColumn>
    <sortState ref="A2:AC13">
      <sortCondition ref="AC1:AC28"/>
    </sortState>
  </autoFilter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495988-25C6-4AA5-B47E-EB7B70B71583}">
          <x14:formula1>
            <xm:f>Klasifikatori!$A$12:$A$13</xm:f>
          </x14:formula1>
          <xm:sqref>A2:A27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A8BE0-6CE2-4995-A37F-FCEB34D76080}">
  <dimension ref="B1:P29"/>
  <sheetViews>
    <sheetView tabSelected="1" topLeftCell="F13" workbookViewId="0">
      <selection activeCell="R27" sqref="R27"/>
    </sheetView>
  </sheetViews>
  <sheetFormatPr defaultRowHeight="15" x14ac:dyDescent="0.25"/>
  <cols>
    <col min="3" max="3" width="8" style="1" bestFit="1" customWidth="1"/>
    <col min="4" max="4" width="35.7109375" customWidth="1"/>
    <col min="5" max="5" width="9" bestFit="1" customWidth="1"/>
    <col min="6" max="6" width="8" style="31" bestFit="1" customWidth="1"/>
    <col min="7" max="7" width="35.7109375" customWidth="1"/>
    <col min="8" max="8" width="9" bestFit="1" customWidth="1"/>
    <col min="11" max="11" width="8" style="1" bestFit="1" customWidth="1"/>
    <col min="12" max="12" width="35.7109375" customWidth="1"/>
    <col min="13" max="13" width="9" bestFit="1" customWidth="1"/>
    <col min="14" max="14" width="8" style="1" bestFit="1" customWidth="1"/>
    <col min="15" max="15" width="35.7109375" customWidth="1"/>
    <col min="16" max="16" width="9" bestFit="1" customWidth="1"/>
  </cols>
  <sheetData>
    <row r="1" spans="2:16" ht="21" x14ac:dyDescent="0.35">
      <c r="B1" s="23" t="s">
        <v>24</v>
      </c>
      <c r="C1" s="23"/>
      <c r="D1" s="23"/>
      <c r="E1" s="23"/>
      <c r="F1" s="23"/>
      <c r="G1" s="23"/>
      <c r="H1" s="12"/>
      <c r="J1" s="23" t="s">
        <v>33</v>
      </c>
      <c r="K1" s="23"/>
      <c r="L1" s="23"/>
      <c r="M1" s="23"/>
      <c r="N1" s="23"/>
      <c r="O1" s="23"/>
      <c r="P1" s="12"/>
    </row>
    <row r="2" spans="2:16" x14ac:dyDescent="0.25">
      <c r="B2" s="11"/>
      <c r="C2" s="25" t="s">
        <v>4</v>
      </c>
      <c r="D2" s="42"/>
      <c r="E2" s="26"/>
      <c r="F2" s="24" t="s">
        <v>10</v>
      </c>
      <c r="G2" s="24"/>
      <c r="H2" s="24"/>
      <c r="J2" s="11"/>
      <c r="K2" s="25" t="s">
        <v>5</v>
      </c>
      <c r="L2" s="42"/>
      <c r="M2" s="26"/>
      <c r="N2" s="24" t="s">
        <v>11</v>
      </c>
      <c r="O2" s="24"/>
      <c r="P2" s="24"/>
    </row>
    <row r="3" spans="2:16" x14ac:dyDescent="0.25">
      <c r="B3" s="13" t="s">
        <v>26</v>
      </c>
      <c r="C3" s="13" t="s">
        <v>1</v>
      </c>
      <c r="D3" s="13" t="s">
        <v>25</v>
      </c>
      <c r="E3" s="13"/>
      <c r="F3" s="29" t="s">
        <v>1</v>
      </c>
      <c r="G3" s="13" t="s">
        <v>25</v>
      </c>
      <c r="H3" s="13"/>
      <c r="J3" s="13" t="s">
        <v>26</v>
      </c>
      <c r="K3" s="13" t="s">
        <v>1</v>
      </c>
      <c r="L3" s="13" t="s">
        <v>25</v>
      </c>
      <c r="M3" s="13"/>
      <c r="N3" s="44" t="s">
        <v>1</v>
      </c>
      <c r="O3" s="44" t="s">
        <v>25</v>
      </c>
      <c r="P3" s="13"/>
    </row>
    <row r="4" spans="2:16" x14ac:dyDescent="0.25">
      <c r="B4" s="5" t="s">
        <v>27</v>
      </c>
      <c r="C4" s="9">
        <v>10</v>
      </c>
      <c r="D4" s="3" t="str">
        <f>IFERROR(VLOOKUP(C4,'MZ1'!B:C,2,FALSE),"")</f>
        <v>Viktorija Jakovļeva</v>
      </c>
      <c r="E4" s="3">
        <f>IFERROR(VLOOKUP(C4,'MZ1'!B:D,3,FALSE),"")</f>
        <v>29101187</v>
      </c>
      <c r="F4" s="9">
        <v>14</v>
      </c>
      <c r="G4" s="3" t="str">
        <f>IFERROR(VLOOKUP(F4,'MZ1'!B:C,2,FALSE),"")</f>
        <v>Viesturs Bogdanovs</v>
      </c>
      <c r="H4" s="3">
        <f>IFERROR(VLOOKUP(F4,'MZ1'!B:D,3,FALSE),"")</f>
        <v>26338934</v>
      </c>
      <c r="J4" s="5" t="s">
        <v>27</v>
      </c>
      <c r="K4" s="9">
        <v>474</v>
      </c>
      <c r="L4" s="3" t="str">
        <f>IFERROR(VLOOKUP(K4,'MZ2'!B:C,2,FALSE),"")</f>
        <v>Alise Kopilova</v>
      </c>
      <c r="M4" s="3">
        <f>IFERROR(VLOOKUP(K4,'MZ2'!B:D,3,FALSE),"")</f>
        <v>27001484</v>
      </c>
      <c r="N4" s="5">
        <v>386</v>
      </c>
      <c r="O4" s="3" t="str">
        <f>IFERROR(VLOOKUP(N4,'MZ2'!B:C,2,FALSE),"")</f>
        <v>Ņikita Levickis</v>
      </c>
      <c r="P4" s="3">
        <f>IFERROR(VLOOKUP(N4,'MZ2'!B:D,3,FALSE),"")</f>
        <v>29664891</v>
      </c>
    </row>
    <row r="5" spans="2:16" x14ac:dyDescent="0.25">
      <c r="B5" s="5" t="s">
        <v>28</v>
      </c>
      <c r="C5" s="9">
        <v>22</v>
      </c>
      <c r="D5" s="3" t="str">
        <f>IFERROR(VLOOKUP(C5,'MZ1'!B:C,2,FALSE),"")</f>
        <v>Šarlote Pāle</v>
      </c>
      <c r="E5" s="3">
        <f>IFERROR(VLOOKUP(C5,'MZ1'!B:D,3,FALSE),"")</f>
        <v>26605844</v>
      </c>
      <c r="F5" s="9">
        <v>18</v>
      </c>
      <c r="G5" s="3" t="str">
        <f>IFERROR(VLOOKUP(F5,'MZ1'!B:C,2,FALSE),"")</f>
        <v>Gvido Dreija</v>
      </c>
      <c r="H5" s="3">
        <f>IFERROR(VLOOKUP(F5,'MZ1'!B:D,3,FALSE),"")</f>
        <v>26466915</v>
      </c>
      <c r="J5" s="5" t="s">
        <v>28</v>
      </c>
      <c r="K5" s="9">
        <v>448</v>
      </c>
      <c r="L5" s="3" t="str">
        <f>IFERROR(VLOOKUP(K5,'MZ2'!B:C,2,FALSE),"")</f>
        <v>Emīlija Pāle</v>
      </c>
      <c r="M5" s="3">
        <f>IFERROR(VLOOKUP(K5,'MZ2'!B:D,3,FALSE),"")</f>
        <v>26605844</v>
      </c>
      <c r="N5" s="5">
        <v>470</v>
      </c>
      <c r="O5" s="3" t="str">
        <f>IFERROR(VLOOKUP(N5,'MZ2'!B:C,2,FALSE),"")</f>
        <v>Armands Gails</v>
      </c>
      <c r="P5" s="3">
        <f>IFERROR(VLOOKUP(N5,'MZ2'!B:D,3,FALSE),"")</f>
        <v>29127282</v>
      </c>
    </row>
    <row r="6" spans="2:16" x14ac:dyDescent="0.25">
      <c r="B6" s="5" t="s">
        <v>29</v>
      </c>
      <c r="C6" s="5" t="str">
        <f>IFERROR(SMALL(IF(MZ1_kat="M1",'MZ1'!K:K),3),"")</f>
        <v/>
      </c>
      <c r="D6" s="3" t="str">
        <f>IFERROR(VLOOKUP(C6,'MZ1'!B:C,2,FALSE),"")</f>
        <v/>
      </c>
      <c r="E6" s="3" t="str">
        <f>IFERROR(VLOOKUP(C6,'MZ1'!B:D,3,FALSE),"")</f>
        <v/>
      </c>
      <c r="F6" s="30"/>
      <c r="G6" s="3" t="str">
        <f>IFERROR(VLOOKUP(F6,'MZ1'!B:C,2,FALSE),"")</f>
        <v/>
      </c>
      <c r="H6" s="3" t="str">
        <f>IFERROR(VLOOKUP(F6,'MZ1'!B:D,3,FALSE),"")</f>
        <v/>
      </c>
      <c r="J6" s="5" t="s">
        <v>29</v>
      </c>
      <c r="K6" s="9">
        <v>408</v>
      </c>
      <c r="L6" s="3" t="str">
        <f>IFERROR(VLOOKUP(K6,'MZ2'!B:C,2,FALSE),"")</f>
        <v>Anna Soloneca</v>
      </c>
      <c r="M6" s="3">
        <f>IFERROR(VLOOKUP(K6,'MZ2'!B:D,3,FALSE),"")</f>
        <v>29166769</v>
      </c>
      <c r="N6" s="5">
        <v>362</v>
      </c>
      <c r="O6" s="3" t="str">
        <f>IFERROR(VLOOKUP(N6,'MZ2'!B:C,2,FALSE),"")</f>
        <v>Toms Strogovs</v>
      </c>
      <c r="P6" s="3">
        <f>IFERROR(VLOOKUP(N6,'MZ2'!B:D,3,FALSE),"")</f>
        <v>24559566</v>
      </c>
    </row>
    <row r="7" spans="2:16" x14ac:dyDescent="0.25">
      <c r="B7" s="5" t="s">
        <v>30</v>
      </c>
      <c r="C7" s="5"/>
      <c r="D7" s="3" t="str">
        <f>IFERROR(VLOOKUP(C7,'MZ1'!B:C,2,FALSE),"")</f>
        <v/>
      </c>
      <c r="E7" s="3" t="str">
        <f>IFERROR(VLOOKUP(C7,'MZ1'!B:D,3,FALSE),"")</f>
        <v/>
      </c>
      <c r="F7" s="30"/>
      <c r="G7" s="3" t="str">
        <f>IFERROR(VLOOKUP(F7,'MZ1'!B:C,2,FALSE),"")</f>
        <v/>
      </c>
      <c r="H7" s="3" t="str">
        <f>IFERROR(VLOOKUP(F7,'MZ1'!B:D,3,FALSE),"")</f>
        <v/>
      </c>
      <c r="J7" s="5" t="s">
        <v>30</v>
      </c>
      <c r="K7" s="9">
        <v>428</v>
      </c>
      <c r="L7" s="3" t="str">
        <f>IFERROR(VLOOKUP(K7,'MZ2'!B:C,2,FALSE),"")</f>
        <v>Rebeka Kupča</v>
      </c>
      <c r="M7" s="3">
        <f>IFERROR(VLOOKUP(K7,'MZ2'!B:D,3,FALSE),"")</f>
        <v>20027675</v>
      </c>
      <c r="N7" s="5">
        <v>432</v>
      </c>
      <c r="O7" s="3" t="str">
        <f>IFERROR(VLOOKUP(N7,'MZ2'!B:C,2,FALSE),"")</f>
        <v>Egils Dagenvalds</v>
      </c>
      <c r="P7" s="3">
        <f>IFERROR(VLOOKUP(N7,'MZ2'!B:D,3,FALSE),"")</f>
        <v>28922831</v>
      </c>
    </row>
    <row r="8" spans="2:16" x14ac:dyDescent="0.25">
      <c r="B8" s="5" t="s">
        <v>31</v>
      </c>
      <c r="C8" s="5"/>
      <c r="D8" s="3" t="str">
        <f>IFERROR(VLOOKUP(C8,'MZ1'!B:C,2,FALSE),"")</f>
        <v/>
      </c>
      <c r="E8" s="3" t="str">
        <f>IFERROR(VLOOKUP(C8,'MZ1'!B:D,3,FALSE),"")</f>
        <v/>
      </c>
      <c r="F8" s="30"/>
      <c r="G8" s="3" t="str">
        <f>IFERROR(VLOOKUP(F8,'MZ1'!B:C,2,FALSE),"")</f>
        <v/>
      </c>
      <c r="H8" s="3" t="str">
        <f>IFERROR(VLOOKUP(F8,'MZ1'!B:D,3,FALSE),"")</f>
        <v/>
      </c>
      <c r="J8" s="5" t="s">
        <v>31</v>
      </c>
      <c r="K8" s="9">
        <v>404</v>
      </c>
      <c r="L8" s="3" t="str">
        <f>IFERROR(VLOOKUP(K8,'MZ2'!B:C,2,FALSE),"")</f>
        <v>Līze Caune</v>
      </c>
      <c r="M8" s="3">
        <f>IFERROR(VLOOKUP(K8,'MZ2'!B:D,3,FALSE),"")</f>
        <v>22193185</v>
      </c>
      <c r="N8" s="5">
        <v>390</v>
      </c>
      <c r="O8" s="3" t="str">
        <f>IFERROR(VLOOKUP(N8,'MZ2'!B:C,2,FALSE),"")</f>
        <v>Einards Laukazīle</v>
      </c>
      <c r="P8" s="3">
        <f>IFERROR(VLOOKUP(N8,'MZ2'!B:D,3,FALSE),"")</f>
        <v>23777601</v>
      </c>
    </row>
    <row r="9" spans="2:16" x14ac:dyDescent="0.25">
      <c r="B9" s="5" t="s">
        <v>32</v>
      </c>
      <c r="C9" s="5"/>
      <c r="D9" s="3" t="str">
        <f>IFERROR(VLOOKUP(C9,'MZ1'!B:C,2,FALSE),"")</f>
        <v/>
      </c>
      <c r="E9" s="3" t="str">
        <f>IFERROR(VLOOKUP(C9,'MZ1'!B:D,3,FALSE),"")</f>
        <v/>
      </c>
      <c r="F9" s="30"/>
      <c r="G9" s="3" t="str">
        <f>IFERROR(VLOOKUP(F9,'MZ1'!B:C,2,FALSE),"")</f>
        <v/>
      </c>
      <c r="H9" s="3" t="str">
        <f>IFERROR(VLOOKUP(F9,'MZ1'!B:D,3,FALSE),"")</f>
        <v/>
      </c>
      <c r="J9" s="5" t="s">
        <v>32</v>
      </c>
      <c r="K9" s="9">
        <v>416</v>
      </c>
      <c r="L9" s="3" t="str">
        <f>IFERROR(VLOOKUP(K9,'MZ2'!B:C,2,FALSE),"")</f>
        <v>Šarlote Grieztiņa</v>
      </c>
      <c r="M9" s="3">
        <f>IFERROR(VLOOKUP(K9,'MZ2'!B:D,3,FALSE),"")</f>
        <v>25505728</v>
      </c>
      <c r="N9" s="5">
        <v>398</v>
      </c>
      <c r="O9" s="3" t="str">
        <f>IFERROR(VLOOKUP(N9,'MZ2'!B:C,2,FALSE),"")</f>
        <v>Renārs Rozenšteins</v>
      </c>
      <c r="P9" s="3">
        <f>IFERROR(VLOOKUP(N9,'MZ2'!B:D,3,FALSE),"")</f>
        <v>25505728</v>
      </c>
    </row>
    <row r="11" spans="2:16" ht="21" x14ac:dyDescent="0.35">
      <c r="B11" s="23" t="s">
        <v>34</v>
      </c>
      <c r="C11" s="23"/>
      <c r="D11" s="23"/>
      <c r="E11" s="23"/>
      <c r="F11" s="23"/>
      <c r="G11" s="23"/>
      <c r="H11" s="12"/>
      <c r="J11" s="23" t="s">
        <v>35</v>
      </c>
      <c r="K11" s="23"/>
      <c r="L11" s="23"/>
      <c r="M11" s="23"/>
      <c r="N11" s="23"/>
      <c r="O11" s="23"/>
      <c r="P11" s="12"/>
    </row>
    <row r="12" spans="2:16" x14ac:dyDescent="0.25">
      <c r="B12" s="11"/>
      <c r="C12" s="25" t="s">
        <v>6</v>
      </c>
      <c r="D12" s="42"/>
      <c r="E12" s="26"/>
      <c r="F12" s="21" t="s">
        <v>12</v>
      </c>
      <c r="G12" s="43"/>
      <c r="H12" s="22"/>
      <c r="J12" s="11"/>
      <c r="K12" s="25" t="s">
        <v>7</v>
      </c>
      <c r="L12" s="42"/>
      <c r="M12" s="26"/>
      <c r="N12" s="24" t="s">
        <v>13</v>
      </c>
      <c r="O12" s="24"/>
      <c r="P12" s="24"/>
    </row>
    <row r="13" spans="2:16" x14ac:dyDescent="0.25">
      <c r="B13" s="13" t="s">
        <v>26</v>
      </c>
      <c r="C13" s="13" t="s">
        <v>1</v>
      </c>
      <c r="D13" s="13" t="s">
        <v>25</v>
      </c>
      <c r="E13" s="13"/>
      <c r="F13" s="29" t="s">
        <v>1</v>
      </c>
      <c r="G13" s="13" t="s">
        <v>25</v>
      </c>
      <c r="H13" s="13"/>
      <c r="J13" s="13" t="s">
        <v>26</v>
      </c>
      <c r="K13" s="13" t="s">
        <v>1</v>
      </c>
      <c r="L13" s="13" t="s">
        <v>25</v>
      </c>
      <c r="M13" s="13"/>
      <c r="N13" s="44" t="s">
        <v>1</v>
      </c>
      <c r="O13" s="44" t="s">
        <v>25</v>
      </c>
      <c r="P13" s="13"/>
    </row>
    <row r="14" spans="2:16" x14ac:dyDescent="0.25">
      <c r="B14" s="5" t="s">
        <v>27</v>
      </c>
      <c r="C14" s="9">
        <v>8</v>
      </c>
      <c r="D14" s="3" t="str">
        <f>IFERROR(VLOOKUP(C14,'MZ3'!B:C,2,FALSE),"")</f>
        <v>Loreta Laukazīle</v>
      </c>
      <c r="E14" s="3">
        <f>IFERROR(VLOOKUP(C14,'MZ3'!B:D,3,FALSE),"")</f>
        <v>25154665</v>
      </c>
      <c r="F14" s="9">
        <v>83</v>
      </c>
      <c r="G14" s="3" t="str">
        <f>IFERROR(VLOOKUP(F14,'MZ3'!B:C,2,FALSE),"")</f>
        <v>Toms Jaško</v>
      </c>
      <c r="H14" s="3">
        <f>IFERROR(VLOOKUP(F14,'MZ3'!B:D,3,FALSE),"")</f>
        <v>27018855</v>
      </c>
      <c r="J14" s="5" t="s">
        <v>27</v>
      </c>
      <c r="K14" s="9">
        <v>324</v>
      </c>
      <c r="L14" s="3" t="str">
        <f>IFERROR(VLOOKUP(K14,'MZ4'!B:C,2,FALSE),"")</f>
        <v>Sofija Gaisiņa</v>
      </c>
      <c r="M14" s="3">
        <f>IFERROR(VLOOKUP(K14,'MZ4'!B:D,3,FALSE),"")</f>
        <v>29194466</v>
      </c>
      <c r="N14" s="9">
        <v>87</v>
      </c>
      <c r="O14" s="3" t="str">
        <f>IFERROR(VLOOKUP(N14,'MZ4'!B:C,2,FALSE),"")</f>
        <v>Linards Laukazīle</v>
      </c>
      <c r="P14" s="3">
        <f>IFERROR(VLOOKUP(N14,'MZ4'!B:D,3,FALSE),"")</f>
        <v>25154665</v>
      </c>
    </row>
    <row r="15" spans="2:16" x14ac:dyDescent="0.25">
      <c r="B15" s="5" t="s">
        <v>28</v>
      </c>
      <c r="C15" s="9">
        <v>354</v>
      </c>
      <c r="D15" s="3" t="str">
        <f>IFERROR(VLOOKUP(C15,'MZ3'!B:C,2,FALSE),"")</f>
        <v>Arina Balika</v>
      </c>
      <c r="E15" s="3">
        <f>IFERROR(VLOOKUP(C15,'MZ3'!B:D,3,FALSE),"")</f>
        <v>27628180</v>
      </c>
      <c r="F15" s="9">
        <v>6</v>
      </c>
      <c r="G15" s="3" t="str">
        <f>IFERROR(VLOOKUP(F15,'MZ3'!B:C,2,FALSE),"")</f>
        <v>Hugo Vidzis</v>
      </c>
      <c r="H15" s="3">
        <f>IFERROR(VLOOKUP(F15,'MZ3'!B:D,3,FALSE),"")</f>
        <v>29654499</v>
      </c>
      <c r="J15" s="5" t="s">
        <v>28</v>
      </c>
      <c r="K15" s="9">
        <v>316</v>
      </c>
      <c r="L15" s="3" t="str">
        <f>IFERROR(VLOOKUP(K15,'MZ4'!B:C,2,FALSE),"")</f>
        <v>Luīze Ligere</v>
      </c>
      <c r="M15" s="3">
        <f>IFERROR(VLOOKUP(K15,'MZ4'!B:D,3,FALSE),"")</f>
        <v>29236080</v>
      </c>
      <c r="N15" s="9">
        <v>85</v>
      </c>
      <c r="O15" s="3" t="str">
        <f>IFERROR(VLOOKUP(N15,'MZ4'!B:C,2,FALSE),"")</f>
        <v>Jēkabs Bergmanis</v>
      </c>
      <c r="P15" s="3">
        <f>IFERROR(VLOOKUP(N15,'MZ4'!B:D,3,FALSE),"")</f>
        <v>29452084</v>
      </c>
    </row>
    <row r="16" spans="2:16" x14ac:dyDescent="0.25">
      <c r="B16" s="5" t="s">
        <v>29</v>
      </c>
      <c r="C16" s="9">
        <v>12</v>
      </c>
      <c r="D16" s="3" t="str">
        <f>IFERROR(VLOOKUP(C16,'MZ3'!B:C,2,FALSE),"")</f>
        <v>Sindija Kirillova</v>
      </c>
      <c r="E16" s="3">
        <f>IFERROR(VLOOKUP(C16,'MZ3'!B:D,3,FALSE),"")</f>
        <v>26005255</v>
      </c>
      <c r="F16" s="9">
        <v>159</v>
      </c>
      <c r="G16" s="3" t="str">
        <f>IFERROR(VLOOKUP(F16,'MZ3'!B:C,2,FALSE),"")</f>
        <v>Augusts Mičuls</v>
      </c>
      <c r="H16" s="3">
        <f>IFERROR(VLOOKUP(F16,'MZ3'!B:D,3,FALSE),"")</f>
        <v>27088648</v>
      </c>
      <c r="J16" s="5" t="s">
        <v>29</v>
      </c>
      <c r="K16" s="9">
        <v>328</v>
      </c>
      <c r="L16" s="3" t="str">
        <f>IFERROR(VLOOKUP(K16,'MZ4'!B:C,2,FALSE),"")</f>
        <v>Tīna Gasiņa</v>
      </c>
      <c r="M16" s="3">
        <f>IFERROR(VLOOKUP(K16,'MZ4'!B:D,3,FALSE),"")</f>
        <v>29194466</v>
      </c>
      <c r="N16" s="9">
        <v>217</v>
      </c>
      <c r="O16" s="3" t="str">
        <f>IFERROR(VLOOKUP(N16,'MZ4'!B:C,2,FALSE),"")</f>
        <v>Ričards Gibs</v>
      </c>
      <c r="P16" s="3">
        <f>IFERROR(VLOOKUP(N16,'MZ4'!B:D,3,FALSE),"")</f>
        <v>22019323</v>
      </c>
    </row>
    <row r="17" spans="2:16" x14ac:dyDescent="0.25">
      <c r="B17" s="5" t="s">
        <v>30</v>
      </c>
      <c r="C17" s="9">
        <v>4</v>
      </c>
      <c r="D17" s="3" t="str">
        <f>IFERROR(VLOOKUP(C17,'MZ3'!B:C,2,FALSE),"")</f>
        <v>Līva Solomeca</v>
      </c>
      <c r="E17" s="3">
        <f>IFERROR(VLOOKUP(C17,'MZ3'!B:D,3,FALSE),"")</f>
        <v>25417885</v>
      </c>
      <c r="F17" s="9">
        <v>155</v>
      </c>
      <c r="G17" s="3" t="str">
        <f>IFERROR(VLOOKUP(F17,'MZ3'!B:C,2,FALSE),"")</f>
        <v>Ainārs Krauze</v>
      </c>
      <c r="H17" s="3">
        <f>IFERROR(VLOOKUP(F17,'MZ3'!B:D,3,FALSE),"")</f>
        <v>29887172</v>
      </c>
      <c r="J17" s="5" t="s">
        <v>30</v>
      </c>
      <c r="K17" s="9">
        <v>340</v>
      </c>
      <c r="L17" s="3" t="str">
        <f>IFERROR(VLOOKUP(K17,'MZ4'!B:C,2,FALSE),"")</f>
        <v>Laima Lubarte</v>
      </c>
      <c r="M17" s="3">
        <f>IFERROR(VLOOKUP(K17,'MZ4'!B:D,3,FALSE),"")</f>
        <v>29193726</v>
      </c>
      <c r="N17" s="9">
        <v>2</v>
      </c>
      <c r="O17" s="3" t="str">
        <f>IFERROR(VLOOKUP(N17,'MZ4'!B:C,2,FALSE),"")</f>
        <v>Rolands Milliņš</v>
      </c>
      <c r="P17" s="3">
        <f>IFERROR(VLOOKUP(N17,'MZ4'!B:D,3,FALSE),"")</f>
        <v>26204912</v>
      </c>
    </row>
    <row r="18" spans="2:16" x14ac:dyDescent="0.25">
      <c r="B18" s="5" t="s">
        <v>31</v>
      </c>
      <c r="C18" s="5"/>
      <c r="D18" s="3" t="str">
        <f>IFERROR(VLOOKUP(C18,'MZ3'!B:C,2,FALSE),"")</f>
        <v/>
      </c>
      <c r="E18" s="3" t="str">
        <f>IFERROR(VLOOKUP(C18,'MZ3'!B:D,3,FALSE),"")</f>
        <v/>
      </c>
      <c r="F18" s="9">
        <v>171</v>
      </c>
      <c r="G18" s="3" t="str">
        <f>IFERROR(VLOOKUP(F18,'MZ3'!B:C,2,FALSE),"")</f>
        <v>Ernests Blanks</v>
      </c>
      <c r="H18" s="3">
        <f>IFERROR(VLOOKUP(F18,'MZ3'!B:D,3,FALSE),"")</f>
        <v>28643601</v>
      </c>
      <c r="J18" s="5" t="s">
        <v>31</v>
      </c>
      <c r="K18" s="9">
        <v>332</v>
      </c>
      <c r="L18" s="3" t="str">
        <f>IFERROR(VLOOKUP(K18,'MZ4'!B:C,2,FALSE),"")</f>
        <v>Agnese Kofilova</v>
      </c>
      <c r="M18" s="3">
        <f>IFERROR(VLOOKUP(K18,'MZ4'!B:D,3,FALSE),"")</f>
        <v>26123643</v>
      </c>
      <c r="N18" s="5"/>
      <c r="O18" s="3" t="str">
        <f>IFERROR(VLOOKUP(N18,'MZ4'!B:C,2,FALSE),"")</f>
        <v/>
      </c>
      <c r="P18" s="3" t="str">
        <f>IFERROR(VLOOKUP(N18,'MZ4'!B:D,3,FALSE),"")</f>
        <v/>
      </c>
    </row>
    <row r="19" spans="2:16" x14ac:dyDescent="0.25">
      <c r="B19" s="5" t="s">
        <v>32</v>
      </c>
      <c r="C19" s="5"/>
      <c r="D19" s="3" t="str">
        <f>IFERROR(VLOOKUP(C19,'MZ3'!B:C,2,FALSE),"")</f>
        <v/>
      </c>
      <c r="E19" s="3" t="str">
        <f>IFERROR(VLOOKUP(C19,'MZ3'!B:D,3,FALSE),"")</f>
        <v/>
      </c>
      <c r="F19" s="9">
        <v>163</v>
      </c>
      <c r="G19" s="3" t="str">
        <f>IFERROR(VLOOKUP(F19,'MZ3'!B:C,2,FALSE),"")</f>
        <v>Daumants Kronis</v>
      </c>
      <c r="H19" s="3">
        <f>IFERROR(VLOOKUP(F19,'MZ3'!B:D,3,FALSE),"")</f>
        <v>26367070</v>
      </c>
      <c r="J19" s="5" t="s">
        <v>32</v>
      </c>
      <c r="K19" s="9">
        <v>344</v>
      </c>
      <c r="L19" s="3" t="str">
        <f>IFERROR(VLOOKUP(K19,'MZ4'!B:C,2,FALSE),"")</f>
        <v>Agate Berga</v>
      </c>
      <c r="M19" s="3">
        <f>IFERROR(VLOOKUP(K19,'MZ4'!B:D,3,FALSE),"")</f>
        <v>26967578</v>
      </c>
      <c r="N19" s="5"/>
      <c r="O19" s="3" t="str">
        <f>IFERROR(VLOOKUP(N19,'MZ4'!B:C,2,FALSE),"")</f>
        <v/>
      </c>
      <c r="P19" s="3" t="str">
        <f>IFERROR(VLOOKUP(N19,'MZ4'!B:D,3,FALSE),"")</f>
        <v/>
      </c>
    </row>
    <row r="21" spans="2:16" ht="21" x14ac:dyDescent="0.35">
      <c r="B21" s="23" t="s">
        <v>36</v>
      </c>
      <c r="C21" s="23"/>
      <c r="D21" s="23"/>
      <c r="E21" s="23"/>
      <c r="F21" s="23"/>
      <c r="G21" s="23"/>
      <c r="H21" s="12"/>
      <c r="J21" s="23" t="s">
        <v>37</v>
      </c>
      <c r="K21" s="23"/>
      <c r="L21" s="23"/>
      <c r="M21" s="23"/>
      <c r="N21" s="23"/>
      <c r="O21" s="23"/>
      <c r="P21" s="12"/>
    </row>
    <row r="22" spans="2:16" x14ac:dyDescent="0.25">
      <c r="B22" s="11"/>
      <c r="C22" s="25" t="s">
        <v>8</v>
      </c>
      <c r="D22" s="42"/>
      <c r="E22" s="26"/>
      <c r="F22" s="24" t="s">
        <v>14</v>
      </c>
      <c r="G22" s="24"/>
      <c r="H22" s="24"/>
      <c r="J22" s="11"/>
      <c r="K22" s="25" t="s">
        <v>9</v>
      </c>
      <c r="L22" s="42"/>
      <c r="M22" s="26"/>
      <c r="N22" s="21" t="s">
        <v>15</v>
      </c>
      <c r="O22" s="43"/>
      <c r="P22" s="22"/>
    </row>
    <row r="23" spans="2:16" x14ac:dyDescent="0.25">
      <c r="B23" s="13" t="s">
        <v>26</v>
      </c>
      <c r="C23" s="13" t="s">
        <v>1</v>
      </c>
      <c r="D23" s="13" t="s">
        <v>25</v>
      </c>
      <c r="E23" s="13"/>
      <c r="F23" s="29" t="s">
        <v>1</v>
      </c>
      <c r="G23" s="13" t="s">
        <v>25</v>
      </c>
      <c r="H23" s="13"/>
      <c r="J23" s="13" t="s">
        <v>26</v>
      </c>
      <c r="K23" s="13" t="s">
        <v>1</v>
      </c>
      <c r="L23" s="13" t="s">
        <v>25</v>
      </c>
      <c r="M23" s="13"/>
      <c r="N23" s="13" t="s">
        <v>1</v>
      </c>
      <c r="O23" s="13" t="s">
        <v>25</v>
      </c>
      <c r="P23" s="13"/>
    </row>
    <row r="24" spans="2:16" x14ac:dyDescent="0.25">
      <c r="B24" s="5" t="s">
        <v>27</v>
      </c>
      <c r="C24" s="9">
        <v>50</v>
      </c>
      <c r="D24" s="3" t="str">
        <f>IFERROR(VLOOKUP(C24,'MZ5'!B:C,2,FALSE),"")</f>
        <v>Veronika Tobiase</v>
      </c>
      <c r="E24" s="3">
        <f>IFERROR(VLOOKUP(C24,'MZ5'!B:D,3,FALSE),"")</f>
        <v>26065461</v>
      </c>
      <c r="F24" s="9">
        <v>213</v>
      </c>
      <c r="G24" s="3" t="str">
        <f>IFERROR(VLOOKUP(F24,'MZ5'!B:C,2,FALSE),"")</f>
        <v>Arons Kļučics</v>
      </c>
      <c r="H24" s="3">
        <f>IFERROR(VLOOKUP(F24,'MZ5'!B:D,3,FALSE),"")</f>
        <v>28252318</v>
      </c>
      <c r="J24" s="5" t="s">
        <v>27</v>
      </c>
      <c r="K24" s="9">
        <v>24</v>
      </c>
      <c r="L24" s="3" t="str">
        <f>IFERROR(VLOOKUP(K24,'MZ6'!B:C,2,FALSE),"")</f>
        <v>Keitija Grundāne</v>
      </c>
      <c r="M24" s="3">
        <f>IFERROR(VLOOKUP(K24,'MZ6'!B:D,3,FALSE),"")</f>
        <v>29876309</v>
      </c>
      <c r="N24" s="9">
        <v>486</v>
      </c>
      <c r="O24" s="3" t="str">
        <f>IFERROR(VLOOKUP(N24,'MZ6'!B:C,2,FALSE),"")</f>
        <v>Kārlis Felšus</v>
      </c>
      <c r="P24" s="3">
        <f>IFERROR(VLOOKUP(N24,'MZ6'!B:D,3,FALSE),"")</f>
        <v>29702449</v>
      </c>
    </row>
    <row r="25" spans="2:16" x14ac:dyDescent="0.25">
      <c r="B25" s="5" t="s">
        <v>28</v>
      </c>
      <c r="C25" s="9">
        <v>241</v>
      </c>
      <c r="D25" s="3" t="str">
        <f>IFERROR(VLOOKUP(C25,'MZ5'!B:C,2,FALSE),"")</f>
        <v>Sabrīna Strogova</v>
      </c>
      <c r="E25" s="3">
        <f>IFERROR(VLOOKUP(C25,'MZ5'!B:D,3,FALSE),"")</f>
        <v>29442980</v>
      </c>
      <c r="F25" s="9">
        <v>233</v>
      </c>
      <c r="G25" s="3" t="str">
        <f>IFERROR(VLOOKUP(F25,'MZ5'!B:C,2,FALSE),"")</f>
        <v>Alens Ermanis-Marčenko</v>
      </c>
      <c r="H25" s="3">
        <f>IFERROR(VLOOKUP(F25,'MZ5'!B:D,3,FALSE),"")</f>
        <v>29447607</v>
      </c>
      <c r="J25" s="5" t="s">
        <v>28</v>
      </c>
      <c r="K25" s="9">
        <v>20</v>
      </c>
      <c r="L25" s="3" t="str">
        <f>IFERROR(VLOOKUP(K25,'MZ6'!B:C,2,FALSE),"")</f>
        <v>Keita Circāne</v>
      </c>
      <c r="M25" s="3">
        <f>IFERROR(VLOOKUP(K25,'MZ6'!B:D,3,FALSE),"")</f>
        <v>29876309</v>
      </c>
      <c r="N25" s="9">
        <v>52</v>
      </c>
      <c r="O25" s="3" t="str">
        <f>IFERROR(VLOOKUP(N25,'MZ6'!B:C,2,FALSE),"")</f>
        <v>Tomass Kalniņš</v>
      </c>
      <c r="P25" s="3">
        <f>IFERROR(VLOOKUP(N25,'MZ6'!B:D,3,FALSE),"")</f>
        <v>26367070</v>
      </c>
    </row>
    <row r="26" spans="2:16" x14ac:dyDescent="0.25">
      <c r="B26" s="5" t="s">
        <v>29</v>
      </c>
      <c r="C26" s="9">
        <v>38</v>
      </c>
      <c r="D26" s="3" t="str">
        <f>IFERROR(VLOOKUP(C26,'MZ5'!B:C,2,FALSE),"")</f>
        <v>Alika Pačkaja</v>
      </c>
      <c r="E26" s="3">
        <f>IFERROR(VLOOKUP(C26,'MZ5'!B:D,3,FALSE),"")</f>
        <v>29750066</v>
      </c>
      <c r="F26" s="9">
        <v>151</v>
      </c>
      <c r="G26" s="3" t="str">
        <f>IFERROR(VLOOKUP(F26,'MZ5'!B:C,2,FALSE),"")</f>
        <v>Valērijs Vasiļjevs</v>
      </c>
      <c r="H26" s="3">
        <f>IFERROR(VLOOKUP(F26,'MZ5'!B:D,3,FALSE),"")</f>
        <v>26353406</v>
      </c>
      <c r="J26" s="5" t="s">
        <v>29</v>
      </c>
      <c r="K26" s="9">
        <v>16</v>
      </c>
      <c r="L26" s="3" t="str">
        <f>IFERROR(VLOOKUP(K26,'MZ6'!B:C,2,FALSE),"")</f>
        <v>Annija Grundāne</v>
      </c>
      <c r="M26" s="3">
        <f>IFERROR(VLOOKUP(K26,'MZ6'!B:D,3,FALSE),"")</f>
        <v>29876309</v>
      </c>
      <c r="N26" s="9">
        <v>436</v>
      </c>
      <c r="O26" s="3" t="str">
        <f>IFERROR(VLOOKUP(N26,'MZ6'!B:C,2,FALSE),"")</f>
        <v>Adrians Vocišs</v>
      </c>
      <c r="P26" s="3">
        <f>IFERROR(VLOOKUP(N26,'MZ6'!B:D,3,FALSE),"")</f>
        <v>26591588</v>
      </c>
    </row>
    <row r="27" spans="2:16" x14ac:dyDescent="0.25">
      <c r="B27" s="5" t="s">
        <v>30</v>
      </c>
      <c r="C27" s="9">
        <v>46</v>
      </c>
      <c r="D27" s="3" t="str">
        <f>IFERROR(VLOOKUP(C27,'MZ5'!B:C,2,FALSE),"")</f>
        <v>Laura Jaško</v>
      </c>
      <c r="E27" s="3">
        <f>IFERROR(VLOOKUP(C27,'MZ5'!B:D,3,FALSE),"")</f>
        <v>27018855</v>
      </c>
      <c r="F27" s="9">
        <v>221</v>
      </c>
      <c r="G27" s="3" t="str">
        <f>IFERROR(VLOOKUP(F27,'MZ5'!B:C,2,FALSE),"")</f>
        <v>Gvido Graudiņš</v>
      </c>
      <c r="H27" s="3">
        <f>IFERROR(VLOOKUP(F27,'MZ5'!B:D,3,FALSE),"")</f>
        <v>24201238</v>
      </c>
      <c r="J27" s="5" t="s">
        <v>30</v>
      </c>
      <c r="K27" s="9">
        <v>167</v>
      </c>
      <c r="L27" s="3" t="str">
        <f>IFERROR(VLOOKUP(K27,'MZ6'!B:C,2,FALSE),"")</f>
        <v>Elīza Ligere</v>
      </c>
      <c r="M27" s="3">
        <f>IFERROR(VLOOKUP(K27,'MZ6'!B:D,3,FALSE),"")</f>
        <v>29236080</v>
      </c>
      <c r="N27" s="9">
        <v>415</v>
      </c>
      <c r="O27" s="3" t="str">
        <f>IFERROR(VLOOKUP(N27,'MZ6'!B:C,2,FALSE),"")</f>
        <v>Tomass Sperga</v>
      </c>
      <c r="P27" s="3">
        <f>IFERROR(VLOOKUP(N27,'MZ6'!B:D,3,FALSE),"")</f>
        <v>29669473</v>
      </c>
    </row>
    <row r="28" spans="2:16" x14ac:dyDescent="0.25">
      <c r="B28" s="5" t="s">
        <v>31</v>
      </c>
      <c r="C28" s="9">
        <v>237</v>
      </c>
      <c r="D28" s="3" t="str">
        <f>IFERROR(VLOOKUP(C28,'MZ5'!B:C,2,FALSE),"")</f>
        <v>Veronika Ļikanova</v>
      </c>
      <c r="E28" s="3">
        <f>IFERROR(VLOOKUP(C28,'MZ5'!B:D,3,FALSE),"")</f>
        <v>26845371</v>
      </c>
      <c r="F28" s="9">
        <v>229</v>
      </c>
      <c r="G28" s="3" t="str">
        <f>IFERROR(VLOOKUP(F28,'MZ5'!B:C,2,FALSE),"")</f>
        <v>Ervīns Opolais</v>
      </c>
      <c r="H28" s="3">
        <f>IFERROR(VLOOKUP(F28,'MZ5'!B:D,3,FALSE),"")</f>
        <v>25935973</v>
      </c>
      <c r="J28" s="5" t="s">
        <v>31</v>
      </c>
      <c r="K28" s="9">
        <v>28</v>
      </c>
      <c r="L28" s="3" t="str">
        <f>IFERROR(VLOOKUP(K28,'MZ6'!B:C,2,FALSE),"")</f>
        <v>Krista Jeroščeva</v>
      </c>
      <c r="M28" s="3">
        <f>IFERROR(VLOOKUP(K28,'MZ6'!B:D,3,FALSE),"")</f>
        <v>26519653</v>
      </c>
      <c r="N28" s="9" t="s">
        <v>113</v>
      </c>
      <c r="O28" s="3" t="str">
        <f>IFERROR(VLOOKUP(N28,'MZ6'!B:C,2,FALSE),"")</f>
        <v>Oskars Līcītis</v>
      </c>
      <c r="P28" s="3">
        <f>IFERROR(VLOOKUP(N28,'MZ6'!B:D,3,FALSE),"")</f>
        <v>28815144</v>
      </c>
    </row>
    <row r="29" spans="2:16" x14ac:dyDescent="0.25">
      <c r="B29" s="5" t="s">
        <v>32</v>
      </c>
      <c r="C29" s="9">
        <v>34</v>
      </c>
      <c r="D29" s="3" t="str">
        <f>IFERROR(VLOOKUP(C29,'MZ5'!B:C,2,FALSE),"")</f>
        <v>Lelde Bērtiņa</v>
      </c>
      <c r="E29" s="3">
        <f>IFERROR(VLOOKUP(C29,'MZ5'!B:D,3,FALSE),"")</f>
        <v>25967577</v>
      </c>
      <c r="F29" s="9">
        <v>183</v>
      </c>
      <c r="G29" s="3" t="str">
        <f>IFERROR(VLOOKUP(F29,'MZ5'!B:C,2,FALSE),"")</f>
        <v>Tomass Ignatovskis</v>
      </c>
      <c r="H29" s="3">
        <f>IFERROR(VLOOKUP(F29,'MZ5'!B:D,3,FALSE),"")</f>
        <v>26909834</v>
      </c>
      <c r="J29" s="5" t="s">
        <v>32</v>
      </c>
      <c r="K29" s="9">
        <v>32</v>
      </c>
      <c r="L29" s="3" t="str">
        <f>IFERROR(VLOOKUP(K29,'MZ6'!B:C,2,FALSE),"")</f>
        <v>Luīze Rupeika</v>
      </c>
      <c r="M29" s="3">
        <f>IFERROR(VLOOKUP(K29,'MZ6'!B:D,3,FALSE),"")</f>
        <v>26519653</v>
      </c>
      <c r="N29" s="9">
        <v>482</v>
      </c>
      <c r="O29" s="3" t="str">
        <f>IFERROR(VLOOKUP(N29,'MZ6'!B:C,2,FALSE),"")</f>
        <v>Roberts Ramza</v>
      </c>
      <c r="P29" s="3">
        <f>IFERROR(VLOOKUP(N29,'MZ6'!B:D,3,FALSE),"")</f>
        <v>27553344</v>
      </c>
    </row>
  </sheetData>
  <mergeCells count="18">
    <mergeCell ref="N2:P2"/>
    <mergeCell ref="N12:P12"/>
    <mergeCell ref="N22:P22"/>
    <mergeCell ref="J1:O1"/>
    <mergeCell ref="B11:G11"/>
    <mergeCell ref="J11:O11"/>
    <mergeCell ref="B1:G1"/>
    <mergeCell ref="C2:E2"/>
    <mergeCell ref="F2:H2"/>
    <mergeCell ref="C12:E12"/>
    <mergeCell ref="F12:H12"/>
    <mergeCell ref="K2:M2"/>
    <mergeCell ref="B21:G21"/>
    <mergeCell ref="J21:O21"/>
    <mergeCell ref="C22:E22"/>
    <mergeCell ref="F22:H22"/>
    <mergeCell ref="K22:M22"/>
    <mergeCell ref="K12:M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79770-16BB-4566-9650-210867733F94}">
  <sheetPr>
    <tabColor theme="4"/>
  </sheetPr>
  <dimension ref="A1:C301"/>
  <sheetViews>
    <sheetView workbookViewId="0">
      <pane ySplit="1" topLeftCell="A17" activePane="bottomLeft" state="frozen"/>
      <selection pane="bottomLeft" activeCell="A36" sqref="A36"/>
    </sheetView>
  </sheetViews>
  <sheetFormatPr defaultRowHeight="15" x14ac:dyDescent="0.25"/>
  <cols>
    <col min="1" max="1" width="10.5703125" style="1" customWidth="1"/>
    <col min="2" max="2" width="14.5703125" style="1" customWidth="1"/>
    <col min="3" max="3" width="14" customWidth="1"/>
  </cols>
  <sheetData>
    <row r="1" spans="1:3" ht="21" x14ac:dyDescent="0.35">
      <c r="A1" s="4" t="s">
        <v>1</v>
      </c>
      <c r="B1" s="4" t="s">
        <v>2</v>
      </c>
      <c r="C1" s="28" t="s">
        <v>49</v>
      </c>
    </row>
    <row r="2" spans="1:3" x14ac:dyDescent="0.25">
      <c r="A2" s="5">
        <v>354</v>
      </c>
      <c r="B2" s="33">
        <v>7.4999999999999997E-2</v>
      </c>
    </row>
    <row r="3" spans="1:3" x14ac:dyDescent="0.25">
      <c r="A3" s="5">
        <v>8</v>
      </c>
      <c r="B3" s="32">
        <v>5.7638888888888885E-2</v>
      </c>
    </row>
    <row r="4" spans="1:3" x14ac:dyDescent="0.25">
      <c r="A4" s="5">
        <v>4</v>
      </c>
      <c r="B4" s="32">
        <v>0.11180555555555556</v>
      </c>
    </row>
    <row r="5" spans="1:3" x14ac:dyDescent="0.25">
      <c r="A5" s="5">
        <v>12</v>
      </c>
      <c r="B5" s="32">
        <v>9.375E-2</v>
      </c>
    </row>
    <row r="6" spans="1:3" x14ac:dyDescent="0.25">
      <c r="A6" s="5">
        <v>34</v>
      </c>
      <c r="B6" s="32">
        <v>3.9583333333333331E-2</v>
      </c>
    </row>
    <row r="7" spans="1:3" x14ac:dyDescent="0.25">
      <c r="A7" s="5">
        <v>46</v>
      </c>
      <c r="B7" s="32">
        <v>3.4722222222222224E-2</v>
      </c>
    </row>
    <row r="8" spans="1:3" x14ac:dyDescent="0.25">
      <c r="A8" s="5">
        <v>237</v>
      </c>
      <c r="B8" s="32">
        <v>3.6805555555555557E-2</v>
      </c>
    </row>
    <row r="9" spans="1:3" x14ac:dyDescent="0.25">
      <c r="A9" s="5">
        <v>241</v>
      </c>
      <c r="B9" s="32">
        <v>2.9166666666666664E-2</v>
      </c>
    </row>
    <row r="10" spans="1:3" x14ac:dyDescent="0.25">
      <c r="A10" s="5">
        <v>38</v>
      </c>
      <c r="B10" s="32">
        <v>3.1944444444444449E-2</v>
      </c>
    </row>
    <row r="11" spans="1:3" x14ac:dyDescent="0.25">
      <c r="A11" s="5">
        <v>42</v>
      </c>
      <c r="B11" s="32">
        <v>5.2083333333333336E-2</v>
      </c>
    </row>
    <row r="12" spans="1:3" x14ac:dyDescent="0.25">
      <c r="A12" s="5">
        <v>50</v>
      </c>
      <c r="B12" s="32">
        <v>2.2222222222222223E-2</v>
      </c>
    </row>
    <row r="13" spans="1:3" x14ac:dyDescent="0.25">
      <c r="A13" s="5">
        <v>26</v>
      </c>
      <c r="B13" s="32">
        <v>4.3055555555555562E-2</v>
      </c>
    </row>
    <row r="14" spans="1:3" x14ac:dyDescent="0.25">
      <c r="A14" s="5">
        <v>151</v>
      </c>
      <c r="B14" s="32">
        <v>2.9166666666666664E-2</v>
      </c>
    </row>
    <row r="15" spans="1:3" x14ac:dyDescent="0.25">
      <c r="A15" s="5">
        <v>225</v>
      </c>
      <c r="B15" s="32">
        <v>3.2638888888888891E-2</v>
      </c>
    </row>
    <row r="16" spans="1:3" x14ac:dyDescent="0.25">
      <c r="A16" s="5">
        <v>213</v>
      </c>
      <c r="B16" s="32">
        <v>1.1111111111111112E-2</v>
      </c>
    </row>
    <row r="17" spans="1:2" x14ac:dyDescent="0.25">
      <c r="A17" s="5">
        <v>221</v>
      </c>
      <c r="B17" s="32">
        <v>2.2916666666666669E-2</v>
      </c>
    </row>
    <row r="18" spans="1:2" x14ac:dyDescent="0.25">
      <c r="A18" s="5">
        <v>187</v>
      </c>
      <c r="B18" s="32">
        <v>2.1527777777777781E-2</v>
      </c>
    </row>
    <row r="19" spans="1:2" x14ac:dyDescent="0.25">
      <c r="A19" s="5">
        <v>229</v>
      </c>
      <c r="B19" s="32">
        <v>2.0833333333333332E-2</v>
      </c>
    </row>
    <row r="20" spans="1:2" x14ac:dyDescent="0.25">
      <c r="A20" s="5">
        <v>183</v>
      </c>
      <c r="B20" s="32">
        <v>2.013888888888889E-2</v>
      </c>
    </row>
    <row r="21" spans="1:2" x14ac:dyDescent="0.25">
      <c r="A21" s="5">
        <v>233</v>
      </c>
      <c r="B21" s="32">
        <v>1.7361111111111112E-2</v>
      </c>
    </row>
    <row r="22" spans="1:2" x14ac:dyDescent="0.25">
      <c r="A22" s="5">
        <v>205</v>
      </c>
      <c r="B22" s="32">
        <v>3.0555555555555555E-2</v>
      </c>
    </row>
    <row r="23" spans="1:2" x14ac:dyDescent="0.25">
      <c r="A23" s="5" t="s">
        <v>150</v>
      </c>
      <c r="B23" s="32">
        <v>3.125E-2</v>
      </c>
    </row>
    <row r="24" spans="1:2" x14ac:dyDescent="0.25">
      <c r="A24" s="5">
        <v>201</v>
      </c>
      <c r="B24" s="48">
        <v>20.420000000000002</v>
      </c>
    </row>
    <row r="25" spans="1:2" x14ac:dyDescent="0.25">
      <c r="A25" s="5" t="s">
        <v>113</v>
      </c>
      <c r="B25" s="48">
        <v>21.13</v>
      </c>
    </row>
    <row r="26" spans="1:2" x14ac:dyDescent="0.25">
      <c r="A26" s="5">
        <v>52</v>
      </c>
      <c r="B26" s="48">
        <v>16.309999999999999</v>
      </c>
    </row>
    <row r="27" spans="1:2" x14ac:dyDescent="0.25">
      <c r="A27" s="5">
        <v>412</v>
      </c>
      <c r="B27" s="48">
        <v>22.23</v>
      </c>
    </row>
    <row r="28" spans="1:2" x14ac:dyDescent="0.25">
      <c r="A28" s="5">
        <v>498</v>
      </c>
      <c r="B28" s="48">
        <v>30.24</v>
      </c>
    </row>
    <row r="29" spans="1:2" x14ac:dyDescent="0.25">
      <c r="A29" s="5">
        <v>436</v>
      </c>
      <c r="B29" s="48">
        <v>18.190000000000001</v>
      </c>
    </row>
    <row r="30" spans="1:2" x14ac:dyDescent="0.25">
      <c r="A30" s="5">
        <v>494</v>
      </c>
      <c r="B30" s="48">
        <v>27.8</v>
      </c>
    </row>
    <row r="31" spans="1:2" x14ac:dyDescent="0.25">
      <c r="A31" s="5">
        <v>482</v>
      </c>
      <c r="B31" s="48">
        <v>18.489999999999998</v>
      </c>
    </row>
    <row r="32" spans="1:2" x14ac:dyDescent="0.25">
      <c r="A32" s="5">
        <v>415</v>
      </c>
      <c r="B32" s="48">
        <v>20.25</v>
      </c>
    </row>
    <row r="33" spans="1:2" x14ac:dyDescent="0.25">
      <c r="A33" s="5">
        <v>490</v>
      </c>
      <c r="B33" s="48">
        <v>21.02</v>
      </c>
    </row>
    <row r="34" spans="1:2" x14ac:dyDescent="0.25">
      <c r="A34" s="5">
        <v>478</v>
      </c>
      <c r="B34" s="48">
        <v>18.149999999999999</v>
      </c>
    </row>
    <row r="35" spans="1:2" x14ac:dyDescent="0.25">
      <c r="A35" s="5">
        <v>486</v>
      </c>
      <c r="B35" s="48">
        <v>12.52</v>
      </c>
    </row>
    <row r="36" spans="1:2" x14ac:dyDescent="0.25">
      <c r="A36" s="5"/>
      <c r="B36" s="48"/>
    </row>
    <row r="37" spans="1:2" x14ac:dyDescent="0.25">
      <c r="A37" s="5"/>
      <c r="B37" s="48"/>
    </row>
    <row r="38" spans="1:2" x14ac:dyDescent="0.25">
      <c r="A38" s="5"/>
      <c r="B38" s="5"/>
    </row>
    <row r="39" spans="1:2" x14ac:dyDescent="0.25">
      <c r="A39" s="5"/>
      <c r="B39" s="5"/>
    </row>
    <row r="40" spans="1:2" x14ac:dyDescent="0.25">
      <c r="A40" s="5"/>
      <c r="B40" s="5"/>
    </row>
    <row r="41" spans="1:2" x14ac:dyDescent="0.25">
      <c r="A41" s="5"/>
      <c r="B41" s="5"/>
    </row>
    <row r="42" spans="1:2" x14ac:dyDescent="0.25">
      <c r="A42" s="5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</sheetData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13C6-1F11-49B9-9E7F-F9079A00A8DF}">
  <sheetPr>
    <tabColor theme="5"/>
  </sheetPr>
  <dimension ref="A1:C301"/>
  <sheetViews>
    <sheetView workbookViewId="0">
      <pane ySplit="1" topLeftCell="A44" activePane="bottomLeft" state="frozen"/>
      <selection pane="bottomLeft" activeCell="B58" sqref="B58"/>
    </sheetView>
  </sheetViews>
  <sheetFormatPr defaultRowHeight="15" x14ac:dyDescent="0.25"/>
  <cols>
    <col min="1" max="1" width="10.5703125" style="1" customWidth="1"/>
    <col min="2" max="2" width="14.5703125" style="1" customWidth="1"/>
  </cols>
  <sheetData>
    <row r="1" spans="1:3" ht="21" x14ac:dyDescent="0.35">
      <c r="A1" s="4" t="s">
        <v>1</v>
      </c>
      <c r="B1" s="4" t="s">
        <v>2</v>
      </c>
      <c r="C1" s="28" t="s">
        <v>18</v>
      </c>
    </row>
    <row r="2" spans="1:3" x14ac:dyDescent="0.25">
      <c r="A2" s="5">
        <v>354</v>
      </c>
      <c r="B2" s="5">
        <v>37</v>
      </c>
    </row>
    <row r="3" spans="1:3" x14ac:dyDescent="0.25">
      <c r="A3" s="5">
        <v>8</v>
      </c>
      <c r="B3" s="5">
        <v>41</v>
      </c>
    </row>
    <row r="4" spans="1:3" x14ac:dyDescent="0.25">
      <c r="A4" s="5">
        <v>4</v>
      </c>
      <c r="B4" s="5">
        <v>37</v>
      </c>
    </row>
    <row r="5" spans="1:3" x14ac:dyDescent="0.25">
      <c r="A5" s="5">
        <v>12</v>
      </c>
      <c r="B5" s="5">
        <v>36</v>
      </c>
    </row>
    <row r="6" spans="1:3" x14ac:dyDescent="0.25">
      <c r="A6" s="5">
        <v>85</v>
      </c>
      <c r="B6" s="5">
        <v>18</v>
      </c>
    </row>
    <row r="7" spans="1:3" x14ac:dyDescent="0.25">
      <c r="A7" s="5">
        <v>87</v>
      </c>
      <c r="B7" s="5">
        <v>14</v>
      </c>
    </row>
    <row r="8" spans="1:3" x14ac:dyDescent="0.25">
      <c r="A8" s="5">
        <v>217</v>
      </c>
      <c r="B8" s="5">
        <v>19</v>
      </c>
    </row>
    <row r="9" spans="1:3" x14ac:dyDescent="0.25">
      <c r="A9" s="5">
        <v>362</v>
      </c>
      <c r="B9" s="5">
        <v>46</v>
      </c>
    </row>
    <row r="10" spans="1:3" x14ac:dyDescent="0.25">
      <c r="A10" s="5">
        <v>374</v>
      </c>
      <c r="B10" s="5">
        <v>45</v>
      </c>
    </row>
    <row r="11" spans="1:3" x14ac:dyDescent="0.25">
      <c r="A11" s="5">
        <v>386</v>
      </c>
      <c r="B11" s="5">
        <v>44</v>
      </c>
    </row>
    <row r="12" spans="1:3" x14ac:dyDescent="0.25">
      <c r="A12" s="5">
        <v>390</v>
      </c>
      <c r="B12" s="5">
        <v>50</v>
      </c>
    </row>
    <row r="13" spans="1:3" x14ac:dyDescent="0.25">
      <c r="A13" s="5">
        <v>394</v>
      </c>
      <c r="B13" s="5">
        <v>50</v>
      </c>
    </row>
    <row r="14" spans="1:3" x14ac:dyDescent="0.25">
      <c r="A14" s="5">
        <v>398</v>
      </c>
      <c r="B14" s="5">
        <v>42</v>
      </c>
    </row>
    <row r="15" spans="1:3" x14ac:dyDescent="0.25">
      <c r="A15" s="5">
        <v>420</v>
      </c>
      <c r="B15" s="5">
        <v>45</v>
      </c>
    </row>
    <row r="16" spans="1:3" x14ac:dyDescent="0.25">
      <c r="A16" s="5">
        <v>432</v>
      </c>
      <c r="B16" s="5">
        <v>43</v>
      </c>
    </row>
    <row r="17" spans="1:2" x14ac:dyDescent="0.25">
      <c r="A17" s="5">
        <v>436</v>
      </c>
      <c r="B17" s="5">
        <v>49</v>
      </c>
    </row>
    <row r="18" spans="1:2" x14ac:dyDescent="0.25">
      <c r="A18" s="5">
        <v>440</v>
      </c>
      <c r="B18" s="5">
        <v>43</v>
      </c>
    </row>
    <row r="19" spans="1:2" x14ac:dyDescent="0.25">
      <c r="A19" s="5">
        <v>462</v>
      </c>
      <c r="B19" s="5">
        <v>50</v>
      </c>
    </row>
    <row r="20" spans="1:2" x14ac:dyDescent="0.25">
      <c r="A20" s="5">
        <v>466</v>
      </c>
      <c r="B20" s="5">
        <v>47</v>
      </c>
    </row>
    <row r="21" spans="1:2" x14ac:dyDescent="0.25">
      <c r="A21" s="5">
        <v>470</v>
      </c>
      <c r="B21" s="5">
        <v>45</v>
      </c>
    </row>
    <row r="22" spans="1:2" x14ac:dyDescent="0.25">
      <c r="A22" s="5">
        <v>444</v>
      </c>
      <c r="B22" s="5">
        <v>49</v>
      </c>
    </row>
    <row r="23" spans="1:2" x14ac:dyDescent="0.25">
      <c r="A23" s="5">
        <v>30</v>
      </c>
      <c r="B23" s="5">
        <v>36</v>
      </c>
    </row>
    <row r="24" spans="1:2" x14ac:dyDescent="0.25">
      <c r="A24" s="5">
        <v>209</v>
      </c>
      <c r="B24" s="5">
        <v>47</v>
      </c>
    </row>
    <row r="25" spans="1:2" x14ac:dyDescent="0.25">
      <c r="A25" s="5">
        <v>458</v>
      </c>
      <c r="B25" s="5">
        <v>0.1</v>
      </c>
    </row>
    <row r="26" spans="1:2" x14ac:dyDescent="0.25">
      <c r="A26" s="5">
        <v>474</v>
      </c>
      <c r="B26" s="5">
        <v>0.1</v>
      </c>
    </row>
    <row r="27" spans="1:2" x14ac:dyDescent="0.25">
      <c r="A27" s="5">
        <v>462</v>
      </c>
      <c r="B27" s="5">
        <v>0</v>
      </c>
    </row>
    <row r="28" spans="1:2" x14ac:dyDescent="0.25">
      <c r="A28" s="5">
        <v>370</v>
      </c>
      <c r="B28" s="5">
        <v>0.1</v>
      </c>
    </row>
    <row r="29" spans="1:2" x14ac:dyDescent="0.25">
      <c r="A29" s="5">
        <v>416</v>
      </c>
      <c r="B29" s="5">
        <v>0.1</v>
      </c>
    </row>
    <row r="30" spans="1:2" x14ac:dyDescent="0.25">
      <c r="A30" s="5">
        <v>348</v>
      </c>
      <c r="B30" s="5">
        <v>0.1</v>
      </c>
    </row>
    <row r="31" spans="1:2" x14ac:dyDescent="0.25">
      <c r="A31" s="5">
        <v>378</v>
      </c>
      <c r="B31" s="5">
        <v>0.1</v>
      </c>
    </row>
    <row r="32" spans="1:2" x14ac:dyDescent="0.25">
      <c r="A32" s="5">
        <v>382</v>
      </c>
      <c r="B32" s="5">
        <v>0.1</v>
      </c>
    </row>
    <row r="33" spans="1:2" x14ac:dyDescent="0.25">
      <c r="A33" s="5">
        <v>404</v>
      </c>
      <c r="B33" s="5">
        <v>0.1</v>
      </c>
    </row>
    <row r="34" spans="1:2" x14ac:dyDescent="0.25">
      <c r="A34" s="5">
        <v>408</v>
      </c>
      <c r="B34" s="5">
        <v>0.1</v>
      </c>
    </row>
    <row r="35" spans="1:2" x14ac:dyDescent="0.25">
      <c r="A35" s="5">
        <v>412</v>
      </c>
      <c r="B35" s="5">
        <v>0.1</v>
      </c>
    </row>
    <row r="36" spans="1:2" x14ac:dyDescent="0.25">
      <c r="A36" s="5">
        <v>424</v>
      </c>
      <c r="B36" s="5">
        <v>0.1</v>
      </c>
    </row>
    <row r="37" spans="1:2" x14ac:dyDescent="0.25">
      <c r="A37" s="5">
        <v>428</v>
      </c>
      <c r="B37" s="5">
        <v>0.1</v>
      </c>
    </row>
    <row r="38" spans="1:2" x14ac:dyDescent="0.25">
      <c r="A38" s="5">
        <v>448</v>
      </c>
      <c r="B38" s="5">
        <v>0.1</v>
      </c>
    </row>
    <row r="39" spans="1:2" x14ac:dyDescent="0.25">
      <c r="A39" s="5">
        <v>454</v>
      </c>
      <c r="B39" s="5">
        <v>0.1</v>
      </c>
    </row>
    <row r="40" spans="1:2" x14ac:dyDescent="0.25">
      <c r="A40" s="5">
        <v>34</v>
      </c>
      <c r="B40" s="5">
        <v>18</v>
      </c>
    </row>
    <row r="41" spans="1:2" x14ac:dyDescent="0.25">
      <c r="A41" s="5">
        <v>38</v>
      </c>
      <c r="B41" s="5">
        <v>14</v>
      </c>
    </row>
    <row r="42" spans="1:2" x14ac:dyDescent="0.25">
      <c r="A42" s="5">
        <v>42</v>
      </c>
      <c r="B42" s="5">
        <v>19</v>
      </c>
    </row>
    <row r="43" spans="1:2" x14ac:dyDescent="0.25">
      <c r="A43" s="5">
        <v>26</v>
      </c>
      <c r="B43" s="5">
        <v>22</v>
      </c>
    </row>
    <row r="44" spans="1:2" x14ac:dyDescent="0.25">
      <c r="A44" s="5">
        <v>46</v>
      </c>
      <c r="B44" s="5">
        <v>12</v>
      </c>
    </row>
    <row r="45" spans="1:2" x14ac:dyDescent="0.25">
      <c r="A45" s="5">
        <v>50</v>
      </c>
      <c r="B45" s="5">
        <v>12</v>
      </c>
    </row>
    <row r="46" spans="1:2" x14ac:dyDescent="0.25">
      <c r="A46" s="5">
        <v>241</v>
      </c>
      <c r="B46" s="5">
        <v>16</v>
      </c>
    </row>
    <row r="47" spans="1:2" x14ac:dyDescent="0.25">
      <c r="A47" s="5">
        <v>237</v>
      </c>
      <c r="B47" s="5">
        <v>13</v>
      </c>
    </row>
    <row r="48" spans="1:2" x14ac:dyDescent="0.25">
      <c r="A48" s="5">
        <v>183</v>
      </c>
      <c r="B48" s="5">
        <v>38</v>
      </c>
    </row>
    <row r="49" spans="1:2" x14ac:dyDescent="0.25">
      <c r="A49" s="5">
        <v>225</v>
      </c>
      <c r="B49" s="5">
        <v>45</v>
      </c>
    </row>
    <row r="50" spans="1:2" x14ac:dyDescent="0.25">
      <c r="A50" s="5">
        <v>213</v>
      </c>
      <c r="B50" s="5">
        <v>39</v>
      </c>
    </row>
    <row r="51" spans="1:2" x14ac:dyDescent="0.25">
      <c r="A51" s="5">
        <v>151</v>
      </c>
      <c r="B51" s="5">
        <v>46</v>
      </c>
    </row>
    <row r="52" spans="1:2" x14ac:dyDescent="0.25">
      <c r="A52" s="5">
        <v>221</v>
      </c>
      <c r="B52" s="5">
        <v>45</v>
      </c>
    </row>
    <row r="53" spans="1:2" x14ac:dyDescent="0.25">
      <c r="A53" s="5">
        <v>229</v>
      </c>
      <c r="B53" s="5">
        <v>35</v>
      </c>
    </row>
    <row r="54" spans="1:2" x14ac:dyDescent="0.25">
      <c r="A54" s="5">
        <v>187</v>
      </c>
      <c r="B54" s="5">
        <v>52</v>
      </c>
    </row>
    <row r="55" spans="1:2" x14ac:dyDescent="0.25">
      <c r="A55" s="5">
        <v>233</v>
      </c>
      <c r="B55" s="5">
        <v>46</v>
      </c>
    </row>
    <row r="56" spans="1:2" x14ac:dyDescent="0.25">
      <c r="A56" s="5">
        <v>205</v>
      </c>
      <c r="B56" s="5">
        <v>47</v>
      </c>
    </row>
    <row r="57" spans="1:2" x14ac:dyDescent="0.25">
      <c r="A57" s="5" t="s">
        <v>150</v>
      </c>
      <c r="B57" s="5">
        <v>52</v>
      </c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</sheetData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05B0-EEA5-444E-9745-DB067E319AFC}">
  <sheetPr>
    <tabColor theme="7"/>
  </sheetPr>
  <dimension ref="A1:C301"/>
  <sheetViews>
    <sheetView workbookViewId="0">
      <pane ySplit="1" topLeftCell="A30" activePane="bottomLeft" state="frozen"/>
      <selection pane="bottomLeft" activeCell="A50" sqref="A50"/>
    </sheetView>
  </sheetViews>
  <sheetFormatPr defaultRowHeight="15" x14ac:dyDescent="0.25"/>
  <cols>
    <col min="1" max="1" width="10.5703125" style="1" customWidth="1"/>
    <col min="2" max="2" width="14.5703125" style="1" customWidth="1"/>
    <col min="3" max="3" width="15.28515625" customWidth="1"/>
  </cols>
  <sheetData>
    <row r="1" spans="1:3" ht="21" x14ac:dyDescent="0.35">
      <c r="A1" s="4" t="s">
        <v>1</v>
      </c>
      <c r="B1" s="4" t="s">
        <v>2</v>
      </c>
      <c r="C1" s="27" t="s">
        <v>50</v>
      </c>
    </row>
    <row r="2" spans="1:3" x14ac:dyDescent="0.25">
      <c r="A2" s="5">
        <v>8</v>
      </c>
      <c r="B2" s="5">
        <v>1</v>
      </c>
    </row>
    <row r="3" spans="1:3" x14ac:dyDescent="0.25">
      <c r="A3" s="5">
        <v>4</v>
      </c>
      <c r="B3" s="5">
        <v>4</v>
      </c>
    </row>
    <row r="4" spans="1:3" x14ac:dyDescent="0.25">
      <c r="A4" s="5">
        <v>12</v>
      </c>
      <c r="B4" s="5">
        <v>4</v>
      </c>
    </row>
    <row r="5" spans="1:3" x14ac:dyDescent="0.25">
      <c r="A5" s="5">
        <v>354</v>
      </c>
      <c r="B5" s="5">
        <v>4</v>
      </c>
    </row>
    <row r="6" spans="1:3" x14ac:dyDescent="0.25">
      <c r="A6" s="5">
        <v>159</v>
      </c>
      <c r="B6" s="5">
        <v>3</v>
      </c>
    </row>
    <row r="7" spans="1:3" x14ac:dyDescent="0.25">
      <c r="A7" s="5">
        <v>83</v>
      </c>
      <c r="B7" s="5">
        <v>1</v>
      </c>
    </row>
    <row r="8" spans="1:3" x14ac:dyDescent="0.25">
      <c r="A8" s="5">
        <v>175</v>
      </c>
      <c r="B8" s="5">
        <v>1</v>
      </c>
    </row>
    <row r="9" spans="1:3" x14ac:dyDescent="0.25">
      <c r="A9" s="5">
        <v>171</v>
      </c>
      <c r="B9" s="5">
        <v>2</v>
      </c>
    </row>
    <row r="10" spans="1:3" x14ac:dyDescent="0.25">
      <c r="A10" s="5">
        <v>155</v>
      </c>
      <c r="B10" s="5">
        <v>1</v>
      </c>
    </row>
    <row r="11" spans="1:3" x14ac:dyDescent="0.25">
      <c r="A11" s="5">
        <v>163</v>
      </c>
      <c r="B11" s="5">
        <v>1</v>
      </c>
    </row>
    <row r="12" spans="1:3" x14ac:dyDescent="0.25">
      <c r="A12" s="5">
        <v>6</v>
      </c>
      <c r="B12" s="5">
        <v>0</v>
      </c>
    </row>
    <row r="13" spans="1:3" x14ac:dyDescent="0.25">
      <c r="A13" s="5">
        <v>179</v>
      </c>
      <c r="B13" s="5">
        <v>1</v>
      </c>
    </row>
    <row r="14" spans="1:3" x14ac:dyDescent="0.25">
      <c r="A14" s="5">
        <v>316</v>
      </c>
      <c r="B14" s="5">
        <v>2</v>
      </c>
    </row>
    <row r="15" spans="1:3" x14ac:dyDescent="0.25">
      <c r="A15" s="5">
        <v>344</v>
      </c>
      <c r="B15" s="5">
        <v>2</v>
      </c>
    </row>
    <row r="16" spans="1:3" x14ac:dyDescent="0.25">
      <c r="A16" s="5">
        <v>328</v>
      </c>
      <c r="B16" s="5">
        <v>4</v>
      </c>
    </row>
    <row r="17" spans="1:2" x14ac:dyDescent="0.25">
      <c r="A17" s="5">
        <v>324</v>
      </c>
      <c r="B17" s="5">
        <v>5</v>
      </c>
    </row>
    <row r="18" spans="1:2" x14ac:dyDescent="0.25">
      <c r="A18" s="5">
        <v>332</v>
      </c>
      <c r="B18" s="5">
        <v>1</v>
      </c>
    </row>
    <row r="19" spans="1:2" x14ac:dyDescent="0.25">
      <c r="A19" s="5">
        <v>340</v>
      </c>
      <c r="B19" s="5">
        <v>2</v>
      </c>
    </row>
    <row r="20" spans="1:2" x14ac:dyDescent="0.25">
      <c r="A20" s="5">
        <v>85</v>
      </c>
      <c r="B20" s="5">
        <v>4</v>
      </c>
    </row>
    <row r="21" spans="1:2" x14ac:dyDescent="0.25">
      <c r="A21" s="5">
        <v>87</v>
      </c>
      <c r="B21" s="5">
        <v>4</v>
      </c>
    </row>
    <row r="22" spans="1:2" x14ac:dyDescent="0.25">
      <c r="A22" s="5">
        <v>217</v>
      </c>
      <c r="B22" s="5">
        <v>1</v>
      </c>
    </row>
    <row r="23" spans="1:2" x14ac:dyDescent="0.25">
      <c r="A23" s="5">
        <v>167</v>
      </c>
      <c r="B23" s="5">
        <v>3</v>
      </c>
    </row>
    <row r="24" spans="1:2" x14ac:dyDescent="0.25">
      <c r="A24" s="5">
        <v>16</v>
      </c>
      <c r="B24" s="5">
        <v>4</v>
      </c>
    </row>
    <row r="25" spans="1:2" x14ac:dyDescent="0.25">
      <c r="A25" s="5">
        <v>24</v>
      </c>
      <c r="B25" s="5">
        <v>4</v>
      </c>
    </row>
    <row r="26" spans="1:2" x14ac:dyDescent="0.25">
      <c r="A26" s="5">
        <v>20</v>
      </c>
      <c r="B26" s="5">
        <v>4</v>
      </c>
    </row>
    <row r="27" spans="1:2" x14ac:dyDescent="0.25">
      <c r="A27" s="5">
        <v>28</v>
      </c>
      <c r="B27" s="5">
        <v>2</v>
      </c>
    </row>
    <row r="28" spans="1:2" x14ac:dyDescent="0.25">
      <c r="A28" s="5">
        <v>32</v>
      </c>
      <c r="B28" s="5">
        <v>3</v>
      </c>
    </row>
    <row r="29" spans="1:2" x14ac:dyDescent="0.25">
      <c r="A29" s="5">
        <v>205</v>
      </c>
      <c r="B29" s="5">
        <v>1</v>
      </c>
    </row>
    <row r="30" spans="1:2" x14ac:dyDescent="0.25">
      <c r="A30" s="5">
        <v>183</v>
      </c>
      <c r="B30" s="5">
        <v>2</v>
      </c>
    </row>
    <row r="31" spans="1:2" x14ac:dyDescent="0.25">
      <c r="A31" s="5">
        <v>151</v>
      </c>
      <c r="B31" s="5">
        <v>4</v>
      </c>
    </row>
    <row r="32" spans="1:2" x14ac:dyDescent="0.25">
      <c r="A32" s="5">
        <v>187</v>
      </c>
      <c r="B32" s="5">
        <v>1</v>
      </c>
    </row>
    <row r="33" spans="1:2" x14ac:dyDescent="0.25">
      <c r="A33" s="5">
        <v>233</v>
      </c>
      <c r="B33" s="5">
        <v>3</v>
      </c>
    </row>
    <row r="34" spans="1:2" x14ac:dyDescent="0.25">
      <c r="A34" s="5" t="s">
        <v>150</v>
      </c>
      <c r="B34" s="5">
        <v>2</v>
      </c>
    </row>
    <row r="35" spans="1:2" x14ac:dyDescent="0.25">
      <c r="A35" s="5">
        <v>229</v>
      </c>
      <c r="B35" s="5">
        <v>0</v>
      </c>
    </row>
    <row r="36" spans="1:2" x14ac:dyDescent="0.25">
      <c r="A36" s="5">
        <v>221</v>
      </c>
      <c r="B36" s="5">
        <v>2</v>
      </c>
    </row>
    <row r="37" spans="1:2" x14ac:dyDescent="0.25">
      <c r="A37" s="5">
        <v>213</v>
      </c>
      <c r="B37" s="5">
        <v>2</v>
      </c>
    </row>
    <row r="38" spans="1:2" x14ac:dyDescent="0.25">
      <c r="A38" s="5">
        <v>225</v>
      </c>
      <c r="B38" s="5">
        <v>7</v>
      </c>
    </row>
    <row r="39" spans="1:2" x14ac:dyDescent="0.25">
      <c r="A39" s="5">
        <v>494</v>
      </c>
      <c r="B39" s="5">
        <v>0</v>
      </c>
    </row>
    <row r="40" spans="1:2" x14ac:dyDescent="0.25">
      <c r="A40" s="5">
        <v>201</v>
      </c>
      <c r="B40" s="5">
        <v>2</v>
      </c>
    </row>
    <row r="41" spans="1:2" x14ac:dyDescent="0.25">
      <c r="A41" s="5">
        <v>52</v>
      </c>
      <c r="B41" s="5">
        <v>3</v>
      </c>
    </row>
    <row r="42" spans="1:2" x14ac:dyDescent="0.25">
      <c r="A42" s="5">
        <v>498</v>
      </c>
      <c r="B42" s="5">
        <v>2</v>
      </c>
    </row>
    <row r="43" spans="1:2" x14ac:dyDescent="0.25">
      <c r="A43" s="5">
        <v>412</v>
      </c>
      <c r="B43" s="5">
        <v>3</v>
      </c>
    </row>
    <row r="44" spans="1:2" x14ac:dyDescent="0.25">
      <c r="A44" s="5" t="s">
        <v>113</v>
      </c>
      <c r="B44" s="5">
        <v>2</v>
      </c>
    </row>
    <row r="45" spans="1:2" x14ac:dyDescent="0.25">
      <c r="A45" s="5">
        <v>415</v>
      </c>
      <c r="B45" s="5">
        <v>4</v>
      </c>
    </row>
    <row r="46" spans="1:2" x14ac:dyDescent="0.25">
      <c r="A46" s="5">
        <v>436</v>
      </c>
      <c r="B46" s="5">
        <v>3</v>
      </c>
    </row>
    <row r="47" spans="1:2" x14ac:dyDescent="0.25">
      <c r="A47" s="5">
        <v>482</v>
      </c>
      <c r="B47" s="5">
        <v>2</v>
      </c>
    </row>
    <row r="48" spans="1:2" x14ac:dyDescent="0.25">
      <c r="A48" s="5">
        <v>490</v>
      </c>
      <c r="B48" s="5">
        <v>1</v>
      </c>
    </row>
    <row r="49" spans="1:2" x14ac:dyDescent="0.25">
      <c r="A49" s="5">
        <v>486</v>
      </c>
      <c r="B49" s="5">
        <v>5</v>
      </c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</sheetData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05DEE-2E13-4322-998C-E1FF7B830BB9}">
  <sheetPr>
    <tabColor theme="8"/>
  </sheetPr>
  <dimension ref="A1:C301"/>
  <sheetViews>
    <sheetView workbookViewId="0">
      <pane ySplit="1" topLeftCell="A14" activePane="bottomLeft" state="frozen"/>
      <selection pane="bottomLeft" activeCell="B29" sqref="B29"/>
    </sheetView>
  </sheetViews>
  <sheetFormatPr defaultRowHeight="15" x14ac:dyDescent="0.25"/>
  <cols>
    <col min="1" max="1" width="10.5703125" style="1" customWidth="1"/>
    <col min="2" max="2" width="14.5703125" style="1" customWidth="1"/>
    <col min="3" max="3" width="12.7109375" bestFit="1" customWidth="1"/>
  </cols>
  <sheetData>
    <row r="1" spans="1:3" ht="21" x14ac:dyDescent="0.35">
      <c r="A1" s="4" t="s">
        <v>1</v>
      </c>
      <c r="B1" s="4" t="s">
        <v>2</v>
      </c>
      <c r="C1" s="27" t="s">
        <v>41</v>
      </c>
    </row>
    <row r="2" spans="1:3" x14ac:dyDescent="0.25">
      <c r="A2" s="5">
        <v>175</v>
      </c>
      <c r="B2" s="5">
        <v>7.9</v>
      </c>
    </row>
    <row r="3" spans="1:3" x14ac:dyDescent="0.25">
      <c r="A3" s="5">
        <v>159</v>
      </c>
      <c r="B3" s="5">
        <v>7.47</v>
      </c>
    </row>
    <row r="4" spans="1:3" x14ac:dyDescent="0.25">
      <c r="A4" s="5">
        <v>155</v>
      </c>
      <c r="B4" s="5">
        <v>7.76</v>
      </c>
    </row>
    <row r="5" spans="1:3" x14ac:dyDescent="0.25">
      <c r="A5" s="5">
        <v>83</v>
      </c>
      <c r="B5" s="5">
        <v>7.18</v>
      </c>
    </row>
    <row r="6" spans="1:3" x14ac:dyDescent="0.25">
      <c r="A6" s="5">
        <v>171</v>
      </c>
      <c r="B6" s="5">
        <v>7.3</v>
      </c>
    </row>
    <row r="7" spans="1:3" x14ac:dyDescent="0.25">
      <c r="A7" s="5">
        <v>163</v>
      </c>
      <c r="B7" s="5">
        <v>9.0299999999999994</v>
      </c>
    </row>
    <row r="8" spans="1:3" x14ac:dyDescent="0.25">
      <c r="A8" s="5">
        <v>179</v>
      </c>
      <c r="B8" s="5">
        <v>8</v>
      </c>
    </row>
    <row r="9" spans="1:3" x14ac:dyDescent="0.25">
      <c r="A9" s="5">
        <v>6</v>
      </c>
      <c r="B9" s="5">
        <v>6.63</v>
      </c>
    </row>
    <row r="10" spans="1:3" x14ac:dyDescent="0.25">
      <c r="A10" s="5">
        <v>85</v>
      </c>
      <c r="B10" s="5">
        <v>11.77</v>
      </c>
    </row>
    <row r="11" spans="1:3" x14ac:dyDescent="0.25">
      <c r="A11" s="5">
        <v>87</v>
      </c>
      <c r="B11" s="5">
        <v>8.93</v>
      </c>
    </row>
    <row r="12" spans="1:3" x14ac:dyDescent="0.25">
      <c r="A12" s="5">
        <v>217</v>
      </c>
      <c r="B12" s="5">
        <v>9.44</v>
      </c>
    </row>
    <row r="13" spans="1:3" x14ac:dyDescent="0.25">
      <c r="A13" s="5">
        <v>167</v>
      </c>
      <c r="B13" s="5">
        <v>8.33</v>
      </c>
    </row>
    <row r="14" spans="1:3" x14ac:dyDescent="0.25">
      <c r="A14" s="5">
        <v>20</v>
      </c>
      <c r="B14" s="5">
        <v>7.59</v>
      </c>
    </row>
    <row r="15" spans="1:3" x14ac:dyDescent="0.25">
      <c r="A15" s="5">
        <v>16</v>
      </c>
      <c r="B15" s="5">
        <v>8.3000000000000007</v>
      </c>
    </row>
    <row r="16" spans="1:3" x14ac:dyDescent="0.25">
      <c r="A16" s="5">
        <v>28</v>
      </c>
      <c r="B16" s="5">
        <v>8.4499999999999993</v>
      </c>
    </row>
    <row r="17" spans="1:2" x14ac:dyDescent="0.25">
      <c r="A17" s="5">
        <v>24</v>
      </c>
      <c r="B17" s="5">
        <v>8.07</v>
      </c>
    </row>
    <row r="18" spans="1:2" x14ac:dyDescent="0.25">
      <c r="A18" s="5">
        <v>32</v>
      </c>
      <c r="B18" s="5">
        <v>9.52</v>
      </c>
    </row>
    <row r="19" spans="1:2" x14ac:dyDescent="0.25">
      <c r="A19" s="5">
        <v>205</v>
      </c>
      <c r="B19" s="5">
        <v>5.26</v>
      </c>
    </row>
    <row r="20" spans="1:2" x14ac:dyDescent="0.25">
      <c r="A20" s="5">
        <v>225</v>
      </c>
      <c r="B20" s="5">
        <v>6.12</v>
      </c>
    </row>
    <row r="21" spans="1:2" x14ac:dyDescent="0.25">
      <c r="A21" s="5">
        <v>213</v>
      </c>
      <c r="B21" s="5">
        <v>4.92</v>
      </c>
    </row>
    <row r="22" spans="1:2" x14ac:dyDescent="0.25">
      <c r="A22" s="5">
        <v>221</v>
      </c>
      <c r="B22" s="5">
        <v>5.93</v>
      </c>
    </row>
    <row r="23" spans="1:2" x14ac:dyDescent="0.25">
      <c r="A23" s="5">
        <v>187</v>
      </c>
      <c r="B23" s="5">
        <v>5.0199999999999996</v>
      </c>
    </row>
    <row r="24" spans="1:2" x14ac:dyDescent="0.25">
      <c r="A24" s="5">
        <v>233</v>
      </c>
      <c r="B24" s="5">
        <v>4.5599999999999996</v>
      </c>
    </row>
    <row r="25" spans="1:2" x14ac:dyDescent="0.25">
      <c r="A25" s="5">
        <v>183</v>
      </c>
      <c r="B25" s="5">
        <v>5.41</v>
      </c>
    </row>
    <row r="26" spans="1:2" x14ac:dyDescent="0.25">
      <c r="A26" s="5">
        <v>229</v>
      </c>
      <c r="B26" s="5">
        <v>4.92</v>
      </c>
    </row>
    <row r="27" spans="1:2" x14ac:dyDescent="0.25">
      <c r="A27" s="5">
        <v>151</v>
      </c>
      <c r="B27" s="5">
        <v>4.6100000000000003</v>
      </c>
    </row>
    <row r="28" spans="1:2" x14ac:dyDescent="0.25">
      <c r="A28" s="5">
        <v>217</v>
      </c>
      <c r="B28" s="5">
        <v>5.15</v>
      </c>
    </row>
    <row r="29" spans="1:2" x14ac:dyDescent="0.25">
      <c r="A29" s="5"/>
      <c r="B29" s="5"/>
    </row>
    <row r="30" spans="1:2" x14ac:dyDescent="0.25">
      <c r="A30" s="5"/>
      <c r="B30" s="5"/>
    </row>
    <row r="31" spans="1:2" x14ac:dyDescent="0.25">
      <c r="A31" s="5"/>
      <c r="B31" s="5"/>
    </row>
    <row r="32" spans="1:2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  <row r="36" spans="1:2" x14ac:dyDescent="0.25">
      <c r="A36" s="5"/>
      <c r="B36" s="5"/>
    </row>
    <row r="37" spans="1:2" x14ac:dyDescent="0.25">
      <c r="A37" s="5"/>
      <c r="B37" s="5"/>
    </row>
    <row r="38" spans="1:2" x14ac:dyDescent="0.25">
      <c r="A38" s="5"/>
      <c r="B38" s="5"/>
    </row>
    <row r="39" spans="1:2" x14ac:dyDescent="0.25">
      <c r="A39" s="5"/>
      <c r="B39" s="5"/>
    </row>
    <row r="40" spans="1:2" x14ac:dyDescent="0.25">
      <c r="A40" s="5"/>
      <c r="B40" s="5"/>
    </row>
    <row r="41" spans="1:2" x14ac:dyDescent="0.25">
      <c r="A41" s="5"/>
      <c r="B41" s="5"/>
    </row>
    <row r="42" spans="1:2" x14ac:dyDescent="0.25">
      <c r="A42" s="5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77B4-023B-4A58-9146-8B4F3E8B9FCA}">
  <sheetPr>
    <tabColor theme="9"/>
  </sheetPr>
  <dimension ref="A1:C301"/>
  <sheetViews>
    <sheetView workbookViewId="0">
      <pane ySplit="1" topLeftCell="A20" activePane="bottomLeft" state="frozen"/>
      <selection pane="bottomLeft" activeCell="A30" sqref="A30"/>
    </sheetView>
  </sheetViews>
  <sheetFormatPr defaultRowHeight="15" x14ac:dyDescent="0.25"/>
  <cols>
    <col min="1" max="1" width="10.5703125" style="1" customWidth="1"/>
    <col min="2" max="2" width="14.5703125" style="1" customWidth="1"/>
    <col min="3" max="3" width="12.85546875" bestFit="1" customWidth="1"/>
  </cols>
  <sheetData>
    <row r="1" spans="1:3" ht="21" x14ac:dyDescent="0.35">
      <c r="A1" s="4" t="s">
        <v>1</v>
      </c>
      <c r="B1" s="4" t="s">
        <v>2</v>
      </c>
      <c r="C1" s="27" t="s">
        <v>42</v>
      </c>
    </row>
    <row r="2" spans="1:3" x14ac:dyDescent="0.25">
      <c r="A2" s="5">
        <v>175</v>
      </c>
      <c r="B2" s="5">
        <v>5.91</v>
      </c>
    </row>
    <row r="3" spans="1:3" x14ac:dyDescent="0.25">
      <c r="A3" s="5">
        <v>159</v>
      </c>
      <c r="B3" s="5">
        <v>4.88</v>
      </c>
    </row>
    <row r="4" spans="1:3" x14ac:dyDescent="0.25">
      <c r="A4" s="5">
        <v>155</v>
      </c>
      <c r="B4" s="5">
        <v>5.05</v>
      </c>
    </row>
    <row r="5" spans="1:3" x14ac:dyDescent="0.25">
      <c r="A5" s="5">
        <v>83</v>
      </c>
      <c r="B5" s="5">
        <v>4.9800000000000004</v>
      </c>
    </row>
    <row r="6" spans="1:3" x14ac:dyDescent="0.25">
      <c r="A6" s="5">
        <v>171</v>
      </c>
      <c r="B6" s="5">
        <v>5.32</v>
      </c>
    </row>
    <row r="7" spans="1:3" x14ac:dyDescent="0.25">
      <c r="A7" s="5">
        <v>163</v>
      </c>
      <c r="B7" s="5">
        <v>5.85</v>
      </c>
    </row>
    <row r="8" spans="1:3" x14ac:dyDescent="0.25">
      <c r="A8" s="5">
        <v>179</v>
      </c>
      <c r="B8" s="5">
        <v>6.15</v>
      </c>
    </row>
    <row r="9" spans="1:3" x14ac:dyDescent="0.25">
      <c r="A9" s="5">
        <v>6</v>
      </c>
      <c r="B9" s="5">
        <v>4.7300000000000004</v>
      </c>
    </row>
    <row r="10" spans="1:3" x14ac:dyDescent="0.25">
      <c r="A10" s="5">
        <v>316</v>
      </c>
      <c r="B10" s="5">
        <v>4.3</v>
      </c>
    </row>
    <row r="11" spans="1:3" x14ac:dyDescent="0.25">
      <c r="A11" s="5">
        <v>328</v>
      </c>
      <c r="B11" s="5">
        <v>4.8099999999999996</v>
      </c>
    </row>
    <row r="12" spans="1:3" x14ac:dyDescent="0.25">
      <c r="A12" s="5">
        <v>324</v>
      </c>
      <c r="B12" s="5">
        <v>4.72</v>
      </c>
    </row>
    <row r="13" spans="1:3" x14ac:dyDescent="0.25">
      <c r="A13" s="5">
        <v>344</v>
      </c>
      <c r="B13" s="5">
        <v>4.93</v>
      </c>
    </row>
    <row r="14" spans="1:3" x14ac:dyDescent="0.25">
      <c r="A14" s="5">
        <v>340</v>
      </c>
      <c r="B14" s="5">
        <v>4.5599999999999996</v>
      </c>
    </row>
    <row r="15" spans="1:3" x14ac:dyDescent="0.25">
      <c r="A15" s="5">
        <v>332</v>
      </c>
      <c r="B15" s="5">
        <v>4.72</v>
      </c>
    </row>
    <row r="16" spans="1:3" x14ac:dyDescent="0.25">
      <c r="A16" s="5">
        <v>34</v>
      </c>
      <c r="B16" s="5">
        <v>6.19</v>
      </c>
    </row>
    <row r="17" spans="1:2" x14ac:dyDescent="0.25">
      <c r="A17" s="5">
        <v>237</v>
      </c>
      <c r="B17" s="5">
        <v>5.52</v>
      </c>
    </row>
    <row r="18" spans="1:2" x14ac:dyDescent="0.25">
      <c r="A18" s="5">
        <v>50</v>
      </c>
      <c r="B18" s="5">
        <v>6.89</v>
      </c>
    </row>
    <row r="19" spans="1:2" x14ac:dyDescent="0.25">
      <c r="A19" s="5">
        <v>46</v>
      </c>
      <c r="B19" s="5">
        <v>6.28</v>
      </c>
    </row>
    <row r="20" spans="1:2" x14ac:dyDescent="0.25">
      <c r="A20" s="5">
        <v>26</v>
      </c>
      <c r="B20" s="5">
        <v>7.69</v>
      </c>
    </row>
    <row r="21" spans="1:2" x14ac:dyDescent="0.25">
      <c r="A21" s="5">
        <v>38</v>
      </c>
      <c r="B21" s="5">
        <v>6.52</v>
      </c>
    </row>
    <row r="22" spans="1:2" x14ac:dyDescent="0.25">
      <c r="A22" s="5">
        <v>42</v>
      </c>
      <c r="B22" s="5">
        <v>7.05</v>
      </c>
    </row>
    <row r="23" spans="1:2" x14ac:dyDescent="0.25">
      <c r="A23" s="5">
        <v>241</v>
      </c>
      <c r="B23" s="5">
        <v>6.08</v>
      </c>
    </row>
    <row r="24" spans="1:2" x14ac:dyDescent="0.25">
      <c r="A24" s="5">
        <v>167</v>
      </c>
      <c r="B24" s="5">
        <v>11.23</v>
      </c>
    </row>
    <row r="25" spans="1:2" x14ac:dyDescent="0.25">
      <c r="A25" s="5">
        <v>20</v>
      </c>
      <c r="B25" s="5">
        <v>9.36</v>
      </c>
    </row>
    <row r="26" spans="1:2" x14ac:dyDescent="0.25">
      <c r="A26" s="5">
        <v>16</v>
      </c>
      <c r="B26" s="5">
        <v>8.2100000000000009</v>
      </c>
    </row>
    <row r="27" spans="1:2" x14ac:dyDescent="0.25">
      <c r="A27" s="5">
        <v>28</v>
      </c>
      <c r="B27" s="5">
        <v>11.64</v>
      </c>
    </row>
    <row r="28" spans="1:2" x14ac:dyDescent="0.25">
      <c r="A28" s="5">
        <v>24</v>
      </c>
      <c r="B28" s="5">
        <v>7.63</v>
      </c>
    </row>
    <row r="29" spans="1:2" x14ac:dyDescent="0.25">
      <c r="A29" s="5">
        <v>32</v>
      </c>
      <c r="B29" s="5">
        <v>12.23</v>
      </c>
    </row>
    <row r="30" spans="1:2" x14ac:dyDescent="0.25">
      <c r="A30" s="5"/>
      <c r="B30" s="5"/>
    </row>
    <row r="31" spans="1:2" x14ac:dyDescent="0.25">
      <c r="A31" s="5"/>
      <c r="B31" s="5"/>
    </row>
    <row r="32" spans="1:2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  <row r="36" spans="1:2" x14ac:dyDescent="0.25">
      <c r="A36" s="5"/>
      <c r="B36" s="5"/>
    </row>
    <row r="37" spans="1:2" x14ac:dyDescent="0.25">
      <c r="A37" s="5"/>
      <c r="B37" s="5"/>
    </row>
    <row r="38" spans="1:2" x14ac:dyDescent="0.25">
      <c r="A38" s="5"/>
      <c r="B38" s="5"/>
    </row>
    <row r="39" spans="1:2" x14ac:dyDescent="0.25">
      <c r="A39" s="5"/>
      <c r="B39" s="5"/>
    </row>
    <row r="40" spans="1:2" x14ac:dyDescent="0.25">
      <c r="A40" s="5"/>
      <c r="B40" s="5"/>
    </row>
    <row r="41" spans="1:2" x14ac:dyDescent="0.25">
      <c r="A41" s="5"/>
      <c r="B41" s="5"/>
    </row>
    <row r="42" spans="1:2" x14ac:dyDescent="0.25">
      <c r="A42" s="5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</sheetData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6629-4A98-402F-A61E-9DB57BDA021B}">
  <sheetPr>
    <tabColor rgb="FFFF0000"/>
  </sheetPr>
  <dimension ref="A1:C301"/>
  <sheetViews>
    <sheetView workbookViewId="0">
      <pane ySplit="1" topLeftCell="A2" activePane="bottomLeft" state="frozen"/>
      <selection pane="bottomLeft" activeCell="B18" sqref="B18"/>
    </sheetView>
  </sheetViews>
  <sheetFormatPr defaultRowHeight="15" x14ac:dyDescent="0.25"/>
  <cols>
    <col min="1" max="1" width="10.5703125" style="1" customWidth="1"/>
    <col min="2" max="2" width="14.5703125" style="1" customWidth="1"/>
    <col min="3" max="3" width="14.140625" bestFit="1" customWidth="1"/>
  </cols>
  <sheetData>
    <row r="1" spans="1:3" ht="21" x14ac:dyDescent="0.35">
      <c r="A1" s="4" t="s">
        <v>1</v>
      </c>
      <c r="B1" s="4" t="s">
        <v>2</v>
      </c>
      <c r="C1" s="27" t="s">
        <v>43</v>
      </c>
    </row>
    <row r="2" spans="1:3" x14ac:dyDescent="0.25">
      <c r="A2" s="5">
        <v>163</v>
      </c>
      <c r="B2" s="5">
        <v>1.1000000000000001</v>
      </c>
    </row>
    <row r="3" spans="1:3" x14ac:dyDescent="0.25">
      <c r="A3" s="5">
        <v>83</v>
      </c>
      <c r="B3" s="5">
        <v>1.29</v>
      </c>
    </row>
    <row r="4" spans="1:3" x14ac:dyDescent="0.25">
      <c r="A4" s="5">
        <v>179</v>
      </c>
      <c r="B4" s="5">
        <v>0.6</v>
      </c>
    </row>
    <row r="5" spans="1:3" x14ac:dyDescent="0.25">
      <c r="A5" s="5">
        <v>171</v>
      </c>
      <c r="B5" s="5">
        <v>0.98</v>
      </c>
    </row>
    <row r="6" spans="1:3" x14ac:dyDescent="0.25">
      <c r="A6" s="5">
        <v>155</v>
      </c>
      <c r="B6" s="5">
        <v>1.02</v>
      </c>
    </row>
    <row r="7" spans="1:3" x14ac:dyDescent="0.25">
      <c r="A7" s="5">
        <v>159</v>
      </c>
      <c r="B7" s="5">
        <v>1.18</v>
      </c>
    </row>
    <row r="8" spans="1:3" x14ac:dyDescent="0.25">
      <c r="A8" s="5">
        <v>175</v>
      </c>
      <c r="B8" s="5">
        <v>0.97</v>
      </c>
    </row>
    <row r="9" spans="1:3" x14ac:dyDescent="0.25">
      <c r="A9" s="5">
        <v>6</v>
      </c>
      <c r="B9" s="5">
        <v>1.34</v>
      </c>
    </row>
    <row r="10" spans="1:3" x14ac:dyDescent="0.25">
      <c r="A10" s="5">
        <v>85</v>
      </c>
      <c r="B10" s="5">
        <v>1.24</v>
      </c>
    </row>
    <row r="11" spans="1:3" x14ac:dyDescent="0.25">
      <c r="A11" s="5">
        <v>87</v>
      </c>
      <c r="B11" s="5">
        <v>1.56</v>
      </c>
    </row>
    <row r="12" spans="1:3" x14ac:dyDescent="0.25">
      <c r="A12" s="5">
        <v>217</v>
      </c>
      <c r="B12" s="5">
        <v>1.33</v>
      </c>
    </row>
    <row r="13" spans="1:3" x14ac:dyDescent="0.25">
      <c r="A13" s="5">
        <v>167</v>
      </c>
      <c r="B13" s="5">
        <v>1.73</v>
      </c>
    </row>
    <row r="14" spans="1:3" x14ac:dyDescent="0.25">
      <c r="A14" s="5">
        <v>20</v>
      </c>
      <c r="B14" s="5">
        <v>1.79</v>
      </c>
    </row>
    <row r="15" spans="1:3" x14ac:dyDescent="0.25">
      <c r="A15" s="5">
        <v>16</v>
      </c>
      <c r="B15" s="5">
        <v>1.95</v>
      </c>
    </row>
    <row r="16" spans="1:3" x14ac:dyDescent="0.25">
      <c r="A16" s="5">
        <v>24</v>
      </c>
      <c r="B16" s="5">
        <v>1.83</v>
      </c>
    </row>
    <row r="17" spans="1:2" x14ac:dyDescent="0.25">
      <c r="A17" s="5">
        <v>32</v>
      </c>
      <c r="B17" s="5">
        <v>1.57</v>
      </c>
    </row>
    <row r="18" spans="1:2" x14ac:dyDescent="0.25">
      <c r="A18" s="5">
        <v>28</v>
      </c>
      <c r="B18" s="5">
        <v>1.68</v>
      </c>
    </row>
    <row r="19" spans="1:2" x14ac:dyDescent="0.25">
      <c r="A19" s="5"/>
      <c r="B19" s="5"/>
    </row>
    <row r="20" spans="1:2" x14ac:dyDescent="0.25">
      <c r="A20" s="5"/>
      <c r="B20" s="5"/>
    </row>
    <row r="21" spans="1:2" x14ac:dyDescent="0.25">
      <c r="A21" s="5"/>
      <c r="B21" s="5"/>
    </row>
    <row r="22" spans="1:2" x14ac:dyDescent="0.25">
      <c r="A22" s="5"/>
      <c r="B22" s="5"/>
    </row>
    <row r="23" spans="1:2" x14ac:dyDescent="0.25">
      <c r="A23" s="5"/>
      <c r="B23" s="5"/>
    </row>
    <row r="24" spans="1:2" x14ac:dyDescent="0.25">
      <c r="A24" s="5"/>
      <c r="B24" s="5"/>
    </row>
    <row r="25" spans="1:2" x14ac:dyDescent="0.25">
      <c r="A25" s="5"/>
      <c r="B25" s="5"/>
    </row>
    <row r="26" spans="1:2" x14ac:dyDescent="0.25">
      <c r="A26" s="5"/>
      <c r="B26" s="5"/>
    </row>
    <row r="27" spans="1:2" x14ac:dyDescent="0.25">
      <c r="A27" s="5"/>
      <c r="B27" s="5"/>
    </row>
    <row r="28" spans="1:2" x14ac:dyDescent="0.25">
      <c r="A28" s="5"/>
      <c r="B28" s="5"/>
    </row>
    <row r="29" spans="1:2" x14ac:dyDescent="0.25">
      <c r="A29" s="5"/>
      <c r="B29" s="5"/>
    </row>
    <row r="30" spans="1:2" x14ac:dyDescent="0.25">
      <c r="A30" s="5"/>
      <c r="B30" s="5"/>
    </row>
    <row r="31" spans="1:2" x14ac:dyDescent="0.25">
      <c r="A31" s="5"/>
      <c r="B31" s="5"/>
    </row>
    <row r="32" spans="1:2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  <row r="36" spans="1:2" x14ac:dyDescent="0.25">
      <c r="A36" s="5"/>
      <c r="B36" s="5"/>
    </row>
    <row r="37" spans="1:2" x14ac:dyDescent="0.25">
      <c r="A37" s="5"/>
      <c r="B37" s="5"/>
    </row>
    <row r="38" spans="1:2" x14ac:dyDescent="0.25">
      <c r="A38" s="5"/>
      <c r="B38" s="5"/>
    </row>
    <row r="39" spans="1:2" x14ac:dyDescent="0.25">
      <c r="A39" s="5"/>
      <c r="B39" s="5"/>
    </row>
    <row r="40" spans="1:2" x14ac:dyDescent="0.25">
      <c r="A40" s="5"/>
      <c r="B40" s="5"/>
    </row>
    <row r="41" spans="1:2" x14ac:dyDescent="0.25">
      <c r="A41" s="5"/>
      <c r="B41" s="5"/>
    </row>
    <row r="42" spans="1:2" x14ac:dyDescent="0.25">
      <c r="A42" s="5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C6D80-951C-4B24-B550-C8B2904FAB31}">
  <sheetPr>
    <tabColor theme="0"/>
  </sheetPr>
  <dimension ref="A1:C301"/>
  <sheetViews>
    <sheetView workbookViewId="0">
      <pane ySplit="1" topLeftCell="A53" activePane="bottomLeft" state="frozen"/>
      <selection pane="bottomLeft" activeCell="N74" sqref="N74"/>
    </sheetView>
  </sheetViews>
  <sheetFormatPr defaultRowHeight="15" x14ac:dyDescent="0.25"/>
  <cols>
    <col min="1" max="1" width="10.5703125" style="1" customWidth="1"/>
    <col min="2" max="2" width="14.5703125" style="1" customWidth="1"/>
  </cols>
  <sheetData>
    <row r="1" spans="1:3" ht="21" x14ac:dyDescent="0.35">
      <c r="A1" s="4" t="s">
        <v>1</v>
      </c>
      <c r="B1" s="4" t="s">
        <v>2</v>
      </c>
      <c r="C1" s="27" t="s">
        <v>51</v>
      </c>
    </row>
    <row r="2" spans="1:3" x14ac:dyDescent="0.25">
      <c r="A2" s="5">
        <v>175</v>
      </c>
      <c r="B2" s="5">
        <v>56</v>
      </c>
    </row>
    <row r="3" spans="1:3" x14ac:dyDescent="0.25">
      <c r="A3" s="5">
        <v>159</v>
      </c>
      <c r="B3" s="5">
        <v>61</v>
      </c>
    </row>
    <row r="4" spans="1:3" x14ac:dyDescent="0.25">
      <c r="A4" s="5">
        <v>155</v>
      </c>
      <c r="B4" s="5">
        <v>63</v>
      </c>
    </row>
    <row r="5" spans="1:3" x14ac:dyDescent="0.25">
      <c r="A5" s="5">
        <v>83</v>
      </c>
      <c r="B5" s="5">
        <v>53</v>
      </c>
    </row>
    <row r="6" spans="1:3" x14ac:dyDescent="0.25">
      <c r="A6" s="5">
        <v>171</v>
      </c>
      <c r="B6" s="5">
        <v>30</v>
      </c>
    </row>
    <row r="7" spans="1:3" x14ac:dyDescent="0.25">
      <c r="A7" s="5">
        <v>163</v>
      </c>
      <c r="B7" s="5">
        <v>52</v>
      </c>
    </row>
    <row r="8" spans="1:3" x14ac:dyDescent="0.25">
      <c r="A8" s="5">
        <v>179</v>
      </c>
      <c r="B8" s="5">
        <v>0</v>
      </c>
    </row>
    <row r="9" spans="1:3" x14ac:dyDescent="0.25">
      <c r="A9" s="5">
        <v>217</v>
      </c>
      <c r="B9" s="5">
        <v>75</v>
      </c>
    </row>
    <row r="10" spans="1:3" x14ac:dyDescent="0.25">
      <c r="A10" s="5">
        <v>87</v>
      </c>
      <c r="B10" s="5">
        <v>80</v>
      </c>
    </row>
    <row r="11" spans="1:3" x14ac:dyDescent="0.25">
      <c r="A11" s="5">
        <v>85</v>
      </c>
      <c r="B11" s="5">
        <v>77</v>
      </c>
    </row>
    <row r="12" spans="1:3" x14ac:dyDescent="0.25">
      <c r="A12" s="5">
        <v>6</v>
      </c>
      <c r="B12" s="5">
        <v>80</v>
      </c>
    </row>
    <row r="13" spans="1:3" x14ac:dyDescent="0.25">
      <c r="A13" s="5">
        <v>8</v>
      </c>
      <c r="B13" s="5">
        <v>125</v>
      </c>
    </row>
    <row r="14" spans="1:3" x14ac:dyDescent="0.25">
      <c r="A14" s="5">
        <v>4</v>
      </c>
      <c r="B14" s="5">
        <v>73</v>
      </c>
    </row>
    <row r="15" spans="1:3" x14ac:dyDescent="0.25">
      <c r="A15" s="5">
        <v>354</v>
      </c>
      <c r="B15" s="5">
        <v>80</v>
      </c>
    </row>
    <row r="16" spans="1:3" x14ac:dyDescent="0.25">
      <c r="A16" s="5">
        <v>12</v>
      </c>
      <c r="B16" s="5">
        <v>85</v>
      </c>
    </row>
    <row r="17" spans="1:2" x14ac:dyDescent="0.25">
      <c r="A17" s="5">
        <v>374</v>
      </c>
      <c r="B17" s="5">
        <v>23</v>
      </c>
    </row>
    <row r="18" spans="1:2" x14ac:dyDescent="0.25">
      <c r="A18" s="5">
        <v>420</v>
      </c>
      <c r="B18" s="5">
        <v>42</v>
      </c>
    </row>
    <row r="19" spans="1:2" x14ac:dyDescent="0.25">
      <c r="A19" s="5">
        <v>432</v>
      </c>
      <c r="B19" s="5">
        <v>50</v>
      </c>
    </row>
    <row r="20" spans="1:2" x14ac:dyDescent="0.25">
      <c r="A20" s="5">
        <v>386</v>
      </c>
      <c r="B20" s="5">
        <v>51</v>
      </c>
    </row>
    <row r="21" spans="1:2" x14ac:dyDescent="0.25">
      <c r="A21" s="5">
        <v>436</v>
      </c>
      <c r="B21" s="5">
        <v>49</v>
      </c>
    </row>
    <row r="22" spans="1:2" x14ac:dyDescent="0.25">
      <c r="A22" s="5">
        <v>398</v>
      </c>
      <c r="B22" s="5">
        <v>24</v>
      </c>
    </row>
    <row r="23" spans="1:2" x14ac:dyDescent="0.25">
      <c r="A23" s="5">
        <v>390</v>
      </c>
      <c r="B23" s="5">
        <v>63</v>
      </c>
    </row>
    <row r="24" spans="1:2" x14ac:dyDescent="0.25">
      <c r="A24" s="5">
        <v>444</v>
      </c>
      <c r="B24" s="5">
        <v>10</v>
      </c>
    </row>
    <row r="25" spans="1:2" x14ac:dyDescent="0.25">
      <c r="A25" s="5">
        <v>30</v>
      </c>
      <c r="B25" s="5">
        <v>30</v>
      </c>
    </row>
    <row r="26" spans="1:2" x14ac:dyDescent="0.25">
      <c r="A26" s="5">
        <v>440</v>
      </c>
      <c r="B26" s="5">
        <v>42</v>
      </c>
    </row>
    <row r="27" spans="1:2" x14ac:dyDescent="0.25">
      <c r="A27" s="5">
        <v>362</v>
      </c>
      <c r="B27" s="5">
        <v>52</v>
      </c>
    </row>
    <row r="28" spans="1:2" x14ac:dyDescent="0.25">
      <c r="A28" s="5">
        <v>466</v>
      </c>
      <c r="B28" s="5">
        <v>50</v>
      </c>
    </row>
    <row r="29" spans="1:2" x14ac:dyDescent="0.25">
      <c r="A29" s="5">
        <v>394</v>
      </c>
      <c r="B29" s="5">
        <v>75</v>
      </c>
    </row>
    <row r="30" spans="1:2" x14ac:dyDescent="0.25">
      <c r="A30" s="5">
        <v>470</v>
      </c>
      <c r="B30" s="5">
        <v>60</v>
      </c>
    </row>
    <row r="31" spans="1:2" x14ac:dyDescent="0.25">
      <c r="A31" s="5">
        <v>209</v>
      </c>
      <c r="B31" s="5">
        <v>68</v>
      </c>
    </row>
    <row r="32" spans="1:2" x14ac:dyDescent="0.25">
      <c r="A32" s="5">
        <v>10</v>
      </c>
      <c r="B32" s="5">
        <v>8</v>
      </c>
    </row>
    <row r="33" spans="1:2" x14ac:dyDescent="0.25">
      <c r="A33" s="5">
        <v>22</v>
      </c>
      <c r="B33" s="5">
        <v>6</v>
      </c>
    </row>
    <row r="34" spans="1:2" x14ac:dyDescent="0.25">
      <c r="A34" s="5">
        <v>18</v>
      </c>
      <c r="B34" s="5">
        <v>73</v>
      </c>
    </row>
    <row r="35" spans="1:2" x14ac:dyDescent="0.25">
      <c r="A35" s="5">
        <v>14</v>
      </c>
      <c r="B35" s="5">
        <v>73</v>
      </c>
    </row>
    <row r="36" spans="1:2" x14ac:dyDescent="0.25">
      <c r="A36" s="5">
        <v>382</v>
      </c>
      <c r="B36" s="5">
        <v>95</v>
      </c>
    </row>
    <row r="37" spans="1:2" x14ac:dyDescent="0.25">
      <c r="A37" s="5">
        <v>448</v>
      </c>
      <c r="B37" s="5">
        <v>118</v>
      </c>
    </row>
    <row r="38" spans="1:2" x14ac:dyDescent="0.25">
      <c r="A38" s="5">
        <v>370</v>
      </c>
      <c r="B38" s="5">
        <v>40</v>
      </c>
    </row>
    <row r="39" spans="1:2" x14ac:dyDescent="0.25">
      <c r="A39" s="5">
        <v>428</v>
      </c>
      <c r="B39" s="5">
        <v>62</v>
      </c>
    </row>
    <row r="40" spans="1:2" x14ac:dyDescent="0.25">
      <c r="A40" s="5">
        <v>404</v>
      </c>
      <c r="B40" s="5">
        <v>41</v>
      </c>
    </row>
    <row r="41" spans="1:2" x14ac:dyDescent="0.25">
      <c r="A41" s="5">
        <v>416</v>
      </c>
      <c r="B41" s="5">
        <v>83</v>
      </c>
    </row>
    <row r="42" spans="1:2" x14ac:dyDescent="0.25">
      <c r="A42" s="5">
        <v>378</v>
      </c>
      <c r="B42" s="5">
        <v>38</v>
      </c>
    </row>
    <row r="43" spans="1:2" x14ac:dyDescent="0.25">
      <c r="A43" s="5">
        <v>408</v>
      </c>
      <c r="B43" s="5">
        <v>125</v>
      </c>
    </row>
    <row r="44" spans="1:2" x14ac:dyDescent="0.25">
      <c r="A44" s="5">
        <v>474</v>
      </c>
      <c r="B44" s="5">
        <v>100</v>
      </c>
    </row>
    <row r="45" spans="1:2" x14ac:dyDescent="0.25">
      <c r="A45" s="5">
        <v>348</v>
      </c>
      <c r="B45" s="5">
        <v>100</v>
      </c>
    </row>
    <row r="46" spans="1:2" x14ac:dyDescent="0.25">
      <c r="A46" s="5">
        <v>462</v>
      </c>
      <c r="B46" s="5">
        <v>75</v>
      </c>
    </row>
    <row r="47" spans="1:2" x14ac:dyDescent="0.25">
      <c r="A47" s="5">
        <v>424</v>
      </c>
      <c r="B47" s="5">
        <v>1</v>
      </c>
    </row>
    <row r="48" spans="1:2" x14ac:dyDescent="0.25">
      <c r="A48" s="5">
        <v>412</v>
      </c>
      <c r="B48" s="5">
        <v>18</v>
      </c>
    </row>
    <row r="49" spans="1:2" x14ac:dyDescent="0.25">
      <c r="A49" s="5">
        <v>241</v>
      </c>
      <c r="B49" s="5">
        <v>177</v>
      </c>
    </row>
    <row r="50" spans="1:2" x14ac:dyDescent="0.25">
      <c r="A50" s="5">
        <v>50</v>
      </c>
      <c r="B50" s="5">
        <v>200</v>
      </c>
    </row>
    <row r="51" spans="1:2" x14ac:dyDescent="0.25">
      <c r="A51" s="5">
        <v>42</v>
      </c>
      <c r="B51" s="5">
        <v>72</v>
      </c>
    </row>
    <row r="52" spans="1:2" x14ac:dyDescent="0.25">
      <c r="A52" s="5">
        <v>237</v>
      </c>
      <c r="B52" s="5">
        <v>42</v>
      </c>
    </row>
    <row r="53" spans="1:2" x14ac:dyDescent="0.25">
      <c r="A53" s="5">
        <v>38</v>
      </c>
      <c r="B53" s="5">
        <v>69</v>
      </c>
    </row>
    <row r="54" spans="1:2" x14ac:dyDescent="0.25">
      <c r="A54" s="5">
        <v>26</v>
      </c>
      <c r="B54" s="5">
        <v>63</v>
      </c>
    </row>
    <row r="55" spans="1:2" x14ac:dyDescent="0.25">
      <c r="A55" s="5">
        <v>34</v>
      </c>
      <c r="B55" s="5">
        <v>85</v>
      </c>
    </row>
    <row r="56" spans="1:2" x14ac:dyDescent="0.25">
      <c r="A56" s="5">
        <v>46</v>
      </c>
      <c r="B56" s="5">
        <v>135</v>
      </c>
    </row>
    <row r="57" spans="1:2" x14ac:dyDescent="0.25">
      <c r="A57" s="5">
        <v>229</v>
      </c>
      <c r="B57" s="5">
        <v>100</v>
      </c>
    </row>
    <row r="58" spans="1:2" x14ac:dyDescent="0.25">
      <c r="A58" s="5">
        <v>233</v>
      </c>
      <c r="B58" s="5">
        <v>78</v>
      </c>
    </row>
    <row r="59" spans="1:2" x14ac:dyDescent="0.25">
      <c r="A59" s="5">
        <v>225</v>
      </c>
      <c r="B59" s="5">
        <v>56</v>
      </c>
    </row>
    <row r="60" spans="1:2" x14ac:dyDescent="0.25">
      <c r="A60" s="5" t="s">
        <v>150</v>
      </c>
      <c r="B60" s="5">
        <v>130</v>
      </c>
    </row>
    <row r="61" spans="1:2" x14ac:dyDescent="0.25">
      <c r="A61" s="5">
        <v>187</v>
      </c>
      <c r="B61" s="5">
        <v>92</v>
      </c>
    </row>
    <row r="62" spans="1:2" x14ac:dyDescent="0.25">
      <c r="A62" s="5">
        <v>221</v>
      </c>
      <c r="B62" s="5">
        <v>131</v>
      </c>
    </row>
    <row r="63" spans="1:2" x14ac:dyDescent="0.25">
      <c r="A63" s="5">
        <v>151</v>
      </c>
      <c r="B63" s="5">
        <v>124</v>
      </c>
    </row>
    <row r="64" spans="1:2" x14ac:dyDescent="0.25">
      <c r="A64" s="5">
        <v>213</v>
      </c>
      <c r="B64" s="5">
        <v>140</v>
      </c>
    </row>
    <row r="65" spans="1:2" x14ac:dyDescent="0.25">
      <c r="A65" s="5">
        <v>183</v>
      </c>
      <c r="B65" s="5">
        <v>69</v>
      </c>
    </row>
    <row r="66" spans="1:2" x14ac:dyDescent="0.25">
      <c r="A66" s="5">
        <v>205</v>
      </c>
      <c r="B66" s="5">
        <v>97</v>
      </c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0AAC-A4DF-40C1-BE9F-A3C4C881B29B}">
  <sheetPr>
    <tabColor rgb="FF92D050"/>
  </sheetPr>
  <dimension ref="A1:C301"/>
  <sheetViews>
    <sheetView workbookViewId="0">
      <pane ySplit="1" topLeftCell="A30" activePane="bottomLeft" state="frozen"/>
      <selection pane="bottomLeft" activeCell="B50" sqref="B50"/>
    </sheetView>
  </sheetViews>
  <sheetFormatPr defaultRowHeight="15" x14ac:dyDescent="0.25"/>
  <cols>
    <col min="1" max="1" width="10.5703125" style="1" customWidth="1"/>
    <col min="2" max="2" width="14.5703125" style="1" customWidth="1"/>
  </cols>
  <sheetData>
    <row r="1" spans="1:3" ht="21" x14ac:dyDescent="0.35">
      <c r="A1" s="4" t="s">
        <v>1</v>
      </c>
      <c r="B1" s="4" t="s">
        <v>2</v>
      </c>
      <c r="C1" s="27" t="s">
        <v>52</v>
      </c>
    </row>
    <row r="2" spans="1:3" x14ac:dyDescent="0.25">
      <c r="A2" s="5">
        <v>4</v>
      </c>
      <c r="B2" s="5">
        <v>10</v>
      </c>
    </row>
    <row r="3" spans="1:3" x14ac:dyDescent="0.25">
      <c r="A3" s="5">
        <v>354</v>
      </c>
      <c r="B3" s="5">
        <v>15</v>
      </c>
    </row>
    <row r="4" spans="1:3" x14ac:dyDescent="0.25">
      <c r="A4" s="5">
        <v>12</v>
      </c>
      <c r="B4" s="5">
        <v>10</v>
      </c>
    </row>
    <row r="5" spans="1:3" x14ac:dyDescent="0.25">
      <c r="A5" s="5">
        <v>8</v>
      </c>
      <c r="B5" s="5">
        <v>45</v>
      </c>
    </row>
    <row r="6" spans="1:3" x14ac:dyDescent="0.25">
      <c r="A6" s="5">
        <v>159</v>
      </c>
      <c r="B6" s="5">
        <v>15</v>
      </c>
    </row>
    <row r="7" spans="1:3" x14ac:dyDescent="0.25">
      <c r="A7" s="5">
        <v>83</v>
      </c>
      <c r="B7" s="5">
        <v>60</v>
      </c>
    </row>
    <row r="8" spans="1:3" x14ac:dyDescent="0.25">
      <c r="A8" s="5">
        <v>175</v>
      </c>
      <c r="B8" s="5">
        <v>10</v>
      </c>
    </row>
    <row r="9" spans="1:3" x14ac:dyDescent="0.25">
      <c r="A9" s="5">
        <v>171</v>
      </c>
      <c r="B9" s="5">
        <v>30</v>
      </c>
    </row>
    <row r="10" spans="1:3" x14ac:dyDescent="0.25">
      <c r="A10" s="5">
        <v>155</v>
      </c>
      <c r="B10" s="5">
        <v>15</v>
      </c>
    </row>
    <row r="11" spans="1:3" x14ac:dyDescent="0.25">
      <c r="A11" s="5">
        <v>163</v>
      </c>
      <c r="B11" s="5">
        <v>25</v>
      </c>
    </row>
    <row r="12" spans="1:3" x14ac:dyDescent="0.25">
      <c r="A12" s="5">
        <v>6</v>
      </c>
      <c r="B12" s="5">
        <v>15</v>
      </c>
    </row>
    <row r="13" spans="1:3" x14ac:dyDescent="0.25">
      <c r="A13" s="5">
        <v>179</v>
      </c>
      <c r="B13" s="5">
        <v>0</v>
      </c>
    </row>
    <row r="14" spans="1:3" x14ac:dyDescent="0.25">
      <c r="A14" s="5">
        <v>332</v>
      </c>
      <c r="B14" s="5">
        <v>15</v>
      </c>
    </row>
    <row r="15" spans="1:3" x14ac:dyDescent="0.25">
      <c r="A15" s="5">
        <v>324</v>
      </c>
      <c r="B15" s="5">
        <v>65</v>
      </c>
    </row>
    <row r="16" spans="1:3" x14ac:dyDescent="0.25">
      <c r="A16" s="5">
        <v>344</v>
      </c>
      <c r="B16" s="5">
        <v>25</v>
      </c>
    </row>
    <row r="17" spans="1:2" x14ac:dyDescent="0.25">
      <c r="A17" s="5">
        <v>316</v>
      </c>
      <c r="B17" s="5">
        <v>30</v>
      </c>
    </row>
    <row r="18" spans="1:2" x14ac:dyDescent="0.25">
      <c r="A18" s="5">
        <v>328</v>
      </c>
      <c r="B18" s="5">
        <v>70</v>
      </c>
    </row>
    <row r="19" spans="1:2" x14ac:dyDescent="0.25">
      <c r="A19" s="5">
        <v>340</v>
      </c>
      <c r="B19" s="5">
        <v>60</v>
      </c>
    </row>
    <row r="20" spans="1:2" x14ac:dyDescent="0.25">
      <c r="A20" s="5">
        <v>38</v>
      </c>
      <c r="B20" s="5">
        <v>10</v>
      </c>
    </row>
    <row r="21" spans="1:2" x14ac:dyDescent="0.25">
      <c r="A21" s="5">
        <v>34</v>
      </c>
      <c r="B21" s="5">
        <v>20</v>
      </c>
    </row>
    <row r="22" spans="1:2" x14ac:dyDescent="0.25">
      <c r="A22" s="5">
        <v>50</v>
      </c>
      <c r="B22" s="5">
        <v>15</v>
      </c>
    </row>
    <row r="23" spans="1:2" x14ac:dyDescent="0.25">
      <c r="A23" s="5">
        <v>26</v>
      </c>
      <c r="B23" s="5">
        <v>25</v>
      </c>
    </row>
    <row r="24" spans="1:2" x14ac:dyDescent="0.25">
      <c r="A24" s="5">
        <v>42</v>
      </c>
      <c r="B24" s="5">
        <v>50</v>
      </c>
    </row>
    <row r="25" spans="1:2" x14ac:dyDescent="0.25">
      <c r="A25" s="5">
        <v>241</v>
      </c>
      <c r="B25" s="5">
        <v>15</v>
      </c>
    </row>
    <row r="26" spans="1:2" x14ac:dyDescent="0.25">
      <c r="A26" s="5">
        <v>237</v>
      </c>
      <c r="B26" s="5">
        <v>5</v>
      </c>
    </row>
    <row r="27" spans="1:2" x14ac:dyDescent="0.25">
      <c r="A27" s="5">
        <v>46</v>
      </c>
      <c r="B27" s="5">
        <v>55</v>
      </c>
    </row>
    <row r="28" spans="1:2" x14ac:dyDescent="0.25">
      <c r="A28" s="5">
        <v>225</v>
      </c>
      <c r="B28" s="5">
        <v>20</v>
      </c>
    </row>
    <row r="29" spans="1:2" x14ac:dyDescent="0.25">
      <c r="A29" s="5">
        <v>233</v>
      </c>
      <c r="B29" s="5">
        <v>5</v>
      </c>
    </row>
    <row r="30" spans="1:2" x14ac:dyDescent="0.25">
      <c r="A30" s="5">
        <v>213</v>
      </c>
      <c r="B30" s="5">
        <v>20</v>
      </c>
    </row>
    <row r="31" spans="1:2" x14ac:dyDescent="0.25">
      <c r="A31" s="5">
        <v>205</v>
      </c>
      <c r="B31" s="5">
        <v>20</v>
      </c>
    </row>
    <row r="32" spans="1:2" x14ac:dyDescent="0.25">
      <c r="A32" s="5">
        <v>187</v>
      </c>
      <c r="B32" s="5">
        <v>10</v>
      </c>
    </row>
    <row r="33" spans="1:2" x14ac:dyDescent="0.25">
      <c r="A33" s="5">
        <v>229</v>
      </c>
      <c r="B33" s="5">
        <v>90</v>
      </c>
    </row>
    <row r="34" spans="1:2" x14ac:dyDescent="0.25">
      <c r="A34" s="5">
        <v>151</v>
      </c>
      <c r="B34" s="5">
        <v>20</v>
      </c>
    </row>
    <row r="35" spans="1:2" x14ac:dyDescent="0.25">
      <c r="A35" s="5">
        <v>183</v>
      </c>
      <c r="B35" s="5">
        <v>110</v>
      </c>
    </row>
    <row r="36" spans="1:2" x14ac:dyDescent="0.25">
      <c r="A36" s="5" t="s">
        <v>150</v>
      </c>
      <c r="B36" s="5">
        <v>30</v>
      </c>
    </row>
    <row r="37" spans="1:2" x14ac:dyDescent="0.25">
      <c r="A37" s="5">
        <v>221</v>
      </c>
      <c r="B37" s="5">
        <v>60</v>
      </c>
    </row>
    <row r="38" spans="1:2" x14ac:dyDescent="0.25">
      <c r="A38" s="5">
        <v>436</v>
      </c>
      <c r="B38" s="5">
        <v>70</v>
      </c>
    </row>
    <row r="39" spans="1:2" x14ac:dyDescent="0.25">
      <c r="A39" s="5">
        <v>201</v>
      </c>
      <c r="B39" s="5">
        <v>85</v>
      </c>
    </row>
    <row r="40" spans="1:2" x14ac:dyDescent="0.25">
      <c r="A40" s="5">
        <v>498</v>
      </c>
      <c r="B40" s="5">
        <v>30</v>
      </c>
    </row>
    <row r="41" spans="1:2" x14ac:dyDescent="0.25">
      <c r="A41" s="5">
        <v>482</v>
      </c>
      <c r="B41" s="5">
        <v>40</v>
      </c>
    </row>
    <row r="42" spans="1:2" x14ac:dyDescent="0.25">
      <c r="A42" s="5">
        <v>478</v>
      </c>
      <c r="B42" s="5">
        <v>20</v>
      </c>
    </row>
    <row r="43" spans="1:2" x14ac:dyDescent="0.25">
      <c r="A43" s="5">
        <v>412</v>
      </c>
      <c r="B43" s="5">
        <v>10</v>
      </c>
    </row>
    <row r="44" spans="1:2" x14ac:dyDescent="0.25">
      <c r="A44" s="5">
        <v>494</v>
      </c>
      <c r="B44" s="5">
        <v>15</v>
      </c>
    </row>
    <row r="45" spans="1:2" x14ac:dyDescent="0.25">
      <c r="A45" s="5">
        <v>52</v>
      </c>
      <c r="B45" s="5">
        <v>5</v>
      </c>
    </row>
    <row r="46" spans="1:2" x14ac:dyDescent="0.25">
      <c r="A46" s="5">
        <v>490</v>
      </c>
      <c r="B46" s="5">
        <v>5</v>
      </c>
    </row>
    <row r="47" spans="1:2" x14ac:dyDescent="0.25">
      <c r="A47" s="5" t="s">
        <v>113</v>
      </c>
      <c r="B47" s="5">
        <v>100</v>
      </c>
    </row>
    <row r="48" spans="1:2" x14ac:dyDescent="0.25">
      <c r="A48" s="5">
        <v>415</v>
      </c>
      <c r="B48" s="5">
        <v>0</v>
      </c>
    </row>
    <row r="49" spans="1:2" x14ac:dyDescent="0.25">
      <c r="A49" s="5">
        <v>486</v>
      </c>
      <c r="B49" s="5">
        <v>60</v>
      </c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</sheetData>
  <pageMargins left="0.7" right="0.7" top="0.75" bottom="0.75" header="0.3" footer="0.3"/>
  <pageSetup paperSize="9"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0BF8-9A3A-4DCC-B99E-592BFEEA4DDE}">
  <sheetPr>
    <tabColor rgb="FF00B050"/>
  </sheetPr>
  <dimension ref="A1:C301"/>
  <sheetViews>
    <sheetView workbookViewId="0">
      <pane ySplit="1" topLeftCell="A26" activePane="bottomLeft" state="frozen"/>
      <selection pane="bottomLeft" activeCell="B41" sqref="B41"/>
    </sheetView>
  </sheetViews>
  <sheetFormatPr defaultRowHeight="15" x14ac:dyDescent="0.25"/>
  <cols>
    <col min="1" max="1" width="10.5703125" style="1" customWidth="1"/>
    <col min="2" max="2" width="14.5703125" style="1" customWidth="1"/>
    <col min="3" max="3" width="14.140625" bestFit="1" customWidth="1"/>
  </cols>
  <sheetData>
    <row r="1" spans="1:3" ht="21" x14ac:dyDescent="0.35">
      <c r="A1" s="4" t="s">
        <v>1</v>
      </c>
      <c r="B1" s="4" t="s">
        <v>2</v>
      </c>
      <c r="C1" s="27" t="s">
        <v>53</v>
      </c>
    </row>
    <row r="2" spans="1:3" x14ac:dyDescent="0.25">
      <c r="A2" s="5">
        <v>217</v>
      </c>
      <c r="B2" s="5">
        <v>13.7</v>
      </c>
    </row>
    <row r="3" spans="1:3" x14ac:dyDescent="0.25">
      <c r="A3" s="5">
        <v>85</v>
      </c>
      <c r="B3" s="5">
        <v>13.8</v>
      </c>
    </row>
    <row r="4" spans="1:3" x14ac:dyDescent="0.25">
      <c r="A4" s="5">
        <v>87</v>
      </c>
      <c r="B4" s="5">
        <v>13.3</v>
      </c>
    </row>
    <row r="5" spans="1:3" x14ac:dyDescent="0.25">
      <c r="A5" s="5">
        <v>354</v>
      </c>
      <c r="B5" s="5">
        <v>26.01</v>
      </c>
    </row>
    <row r="6" spans="1:3" x14ac:dyDescent="0.25">
      <c r="A6" s="5">
        <v>4</v>
      </c>
      <c r="B6" s="5">
        <v>29.1</v>
      </c>
    </row>
    <row r="7" spans="1:3" x14ac:dyDescent="0.25">
      <c r="A7" s="5">
        <v>8</v>
      </c>
      <c r="B7" s="5">
        <v>21.5</v>
      </c>
    </row>
    <row r="8" spans="1:3" x14ac:dyDescent="0.25">
      <c r="A8" s="5">
        <v>12</v>
      </c>
      <c r="B8" s="5">
        <v>28.7</v>
      </c>
    </row>
    <row r="9" spans="1:3" x14ac:dyDescent="0.25">
      <c r="A9" s="5">
        <v>316</v>
      </c>
      <c r="B9" s="5">
        <v>13.8</v>
      </c>
    </row>
    <row r="10" spans="1:3" x14ac:dyDescent="0.25">
      <c r="A10" s="5">
        <v>344</v>
      </c>
      <c r="B10" s="5">
        <v>15.9</v>
      </c>
    </row>
    <row r="11" spans="1:3" x14ac:dyDescent="0.25">
      <c r="A11" s="5">
        <v>3.4</v>
      </c>
      <c r="B11" s="5">
        <v>20.3</v>
      </c>
    </row>
    <row r="12" spans="1:3" x14ac:dyDescent="0.25">
      <c r="A12" s="5">
        <v>332</v>
      </c>
      <c r="B12" s="5">
        <v>18.3</v>
      </c>
    </row>
    <row r="13" spans="1:3" x14ac:dyDescent="0.25">
      <c r="A13" s="5">
        <v>328</v>
      </c>
      <c r="B13" s="5">
        <v>15.8</v>
      </c>
    </row>
    <row r="14" spans="1:3" x14ac:dyDescent="0.25">
      <c r="A14" s="5">
        <v>324</v>
      </c>
      <c r="B14" s="5">
        <v>12.9</v>
      </c>
    </row>
    <row r="15" spans="1:3" x14ac:dyDescent="0.25">
      <c r="A15" s="5">
        <v>167</v>
      </c>
      <c r="B15" s="5">
        <v>9.89</v>
      </c>
    </row>
    <row r="16" spans="1:3" x14ac:dyDescent="0.25">
      <c r="A16" s="5">
        <v>20</v>
      </c>
      <c r="B16" s="45">
        <v>9.59</v>
      </c>
    </row>
    <row r="17" spans="1:2" x14ac:dyDescent="0.25">
      <c r="A17" s="5">
        <v>16</v>
      </c>
      <c r="B17" s="45">
        <v>11.71</v>
      </c>
    </row>
    <row r="18" spans="1:2" x14ac:dyDescent="0.25">
      <c r="A18" s="5">
        <v>28</v>
      </c>
      <c r="B18" s="45">
        <v>12.42</v>
      </c>
    </row>
    <row r="19" spans="1:2" x14ac:dyDescent="0.25">
      <c r="A19" s="5">
        <v>24</v>
      </c>
      <c r="B19" s="45">
        <v>11.21</v>
      </c>
    </row>
    <row r="20" spans="1:2" x14ac:dyDescent="0.25">
      <c r="A20" s="5">
        <v>32</v>
      </c>
      <c r="B20" s="45">
        <v>14.5</v>
      </c>
    </row>
    <row r="21" spans="1:2" x14ac:dyDescent="0.25">
      <c r="A21" s="5">
        <v>213</v>
      </c>
      <c r="B21" s="45">
        <v>13.9</v>
      </c>
    </row>
    <row r="22" spans="1:2" x14ac:dyDescent="0.25">
      <c r="A22" s="5">
        <v>225</v>
      </c>
      <c r="B22" s="5">
        <v>19.39</v>
      </c>
    </row>
    <row r="23" spans="1:2" x14ac:dyDescent="0.25">
      <c r="A23" s="5">
        <v>151</v>
      </c>
      <c r="B23" s="5">
        <v>11.93</v>
      </c>
    </row>
    <row r="24" spans="1:2" x14ac:dyDescent="0.25">
      <c r="A24" s="5">
        <v>221</v>
      </c>
      <c r="B24" s="5">
        <v>14.29</v>
      </c>
    </row>
    <row r="25" spans="1:2" x14ac:dyDescent="0.25">
      <c r="A25" s="5">
        <v>187</v>
      </c>
      <c r="B25" s="5">
        <v>14.2</v>
      </c>
    </row>
    <row r="26" spans="1:2" x14ac:dyDescent="0.25">
      <c r="A26" s="5">
        <v>229</v>
      </c>
      <c r="B26" s="5">
        <v>11.69</v>
      </c>
    </row>
    <row r="27" spans="1:2" x14ac:dyDescent="0.25">
      <c r="A27" s="5">
        <v>205</v>
      </c>
      <c r="B27" s="5">
        <v>15.25</v>
      </c>
    </row>
    <row r="28" spans="1:2" x14ac:dyDescent="0.25">
      <c r="A28" s="5">
        <v>183</v>
      </c>
      <c r="B28" s="5">
        <v>13.31</v>
      </c>
    </row>
    <row r="29" spans="1:2" x14ac:dyDescent="0.25">
      <c r="A29" s="5" t="s">
        <v>150</v>
      </c>
      <c r="B29" s="5">
        <v>16.04</v>
      </c>
    </row>
    <row r="30" spans="1:2" x14ac:dyDescent="0.25">
      <c r="A30" s="5">
        <v>233</v>
      </c>
      <c r="B30" s="5">
        <v>13.68</v>
      </c>
    </row>
    <row r="31" spans="1:2" x14ac:dyDescent="0.25">
      <c r="A31" s="5">
        <v>490</v>
      </c>
      <c r="B31" s="5">
        <v>9.6</v>
      </c>
    </row>
    <row r="32" spans="1:2" x14ac:dyDescent="0.25">
      <c r="A32" s="5">
        <v>494</v>
      </c>
      <c r="B32" s="5">
        <v>11.5</v>
      </c>
    </row>
    <row r="33" spans="1:2" x14ac:dyDescent="0.25">
      <c r="A33" s="5">
        <v>201</v>
      </c>
      <c r="B33" s="5">
        <v>11.2</v>
      </c>
    </row>
    <row r="34" spans="1:2" x14ac:dyDescent="0.25">
      <c r="A34" s="5">
        <v>498</v>
      </c>
      <c r="B34" s="5">
        <v>12</v>
      </c>
    </row>
    <row r="35" spans="1:2" x14ac:dyDescent="0.25">
      <c r="A35" s="5">
        <v>52</v>
      </c>
      <c r="B35" s="5">
        <v>8.15</v>
      </c>
    </row>
    <row r="36" spans="1:2" x14ac:dyDescent="0.25">
      <c r="A36" s="5" t="s">
        <v>113</v>
      </c>
      <c r="B36" s="5">
        <v>8.7100000000000009</v>
      </c>
    </row>
    <row r="37" spans="1:2" x14ac:dyDescent="0.25">
      <c r="A37" s="5">
        <v>412</v>
      </c>
      <c r="B37" s="5">
        <v>10.6</v>
      </c>
    </row>
    <row r="38" spans="1:2" x14ac:dyDescent="0.25">
      <c r="A38" s="5">
        <v>482</v>
      </c>
      <c r="B38" s="5">
        <v>10</v>
      </c>
    </row>
    <row r="39" spans="1:2" x14ac:dyDescent="0.25">
      <c r="A39" s="5">
        <v>436</v>
      </c>
      <c r="B39" s="5">
        <v>9</v>
      </c>
    </row>
    <row r="40" spans="1:2" x14ac:dyDescent="0.25">
      <c r="A40" s="5">
        <v>415</v>
      </c>
      <c r="B40" s="5">
        <v>8.65</v>
      </c>
    </row>
    <row r="41" spans="1:2" x14ac:dyDescent="0.25">
      <c r="A41" s="5">
        <v>486</v>
      </c>
      <c r="B41" s="5">
        <v>8.76</v>
      </c>
    </row>
    <row r="42" spans="1:2" x14ac:dyDescent="0.25">
      <c r="A42" s="5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</sheetData>
  <pageMargins left="0.7" right="0.7" top="0.75" bottom="0.75" header="0.3" footer="0.3"/>
  <pageSetup paperSize="9"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0B2E-EF22-4E76-8ADB-E4C15AC05046}">
  <sheetPr>
    <tabColor rgb="FF00B0F0"/>
  </sheetPr>
  <dimension ref="A1:C301"/>
  <sheetViews>
    <sheetView workbookViewId="0">
      <pane ySplit="1" topLeftCell="A14" activePane="bottomLeft" state="frozen"/>
      <selection pane="bottomLeft" activeCell="D16" sqref="D16"/>
    </sheetView>
  </sheetViews>
  <sheetFormatPr defaultRowHeight="15" x14ac:dyDescent="0.25"/>
  <cols>
    <col min="1" max="1" width="10.5703125" style="1" customWidth="1"/>
    <col min="2" max="2" width="14.5703125" style="1" customWidth="1"/>
    <col min="3" max="3" width="11.5703125" bestFit="1" customWidth="1"/>
  </cols>
  <sheetData>
    <row r="1" spans="1:3" ht="21" x14ac:dyDescent="0.35">
      <c r="A1" s="4" t="s">
        <v>1</v>
      </c>
      <c r="B1" s="4" t="s">
        <v>2</v>
      </c>
      <c r="C1" s="27" t="s">
        <v>20</v>
      </c>
    </row>
    <row r="2" spans="1:3" x14ac:dyDescent="0.25">
      <c r="A2" s="5">
        <v>470</v>
      </c>
      <c r="B2" s="5">
        <v>6</v>
      </c>
    </row>
    <row r="3" spans="1:3" x14ac:dyDescent="0.25">
      <c r="A3" s="5">
        <v>209</v>
      </c>
      <c r="B3" s="5">
        <v>4</v>
      </c>
    </row>
    <row r="4" spans="1:3" x14ac:dyDescent="0.25">
      <c r="A4" s="5">
        <v>386</v>
      </c>
      <c r="B4" s="5">
        <v>7</v>
      </c>
    </row>
    <row r="5" spans="1:3" x14ac:dyDescent="0.25">
      <c r="A5" s="5">
        <v>420</v>
      </c>
      <c r="B5" s="5">
        <v>3</v>
      </c>
    </row>
    <row r="6" spans="1:3" x14ac:dyDescent="0.25">
      <c r="A6" s="5">
        <v>444</v>
      </c>
      <c r="B6" s="5">
        <v>2</v>
      </c>
    </row>
    <row r="7" spans="1:3" x14ac:dyDescent="0.25">
      <c r="A7" s="5">
        <v>374</v>
      </c>
      <c r="B7" s="5">
        <v>2</v>
      </c>
    </row>
    <row r="8" spans="1:3" x14ac:dyDescent="0.25">
      <c r="A8" s="5">
        <v>432</v>
      </c>
      <c r="B8" s="5">
        <v>6</v>
      </c>
    </row>
    <row r="9" spans="1:3" x14ac:dyDescent="0.25">
      <c r="A9" s="5">
        <v>440</v>
      </c>
      <c r="B9" s="5">
        <v>5</v>
      </c>
    </row>
    <row r="10" spans="1:3" x14ac:dyDescent="0.25">
      <c r="A10" s="5">
        <v>362</v>
      </c>
      <c r="B10" s="5">
        <v>7</v>
      </c>
    </row>
    <row r="11" spans="1:3" x14ac:dyDescent="0.25">
      <c r="A11" s="5">
        <v>390</v>
      </c>
      <c r="B11" s="5">
        <v>6</v>
      </c>
    </row>
    <row r="12" spans="1:3" x14ac:dyDescent="0.25">
      <c r="A12" s="5">
        <v>398</v>
      </c>
      <c r="B12" s="5">
        <v>6</v>
      </c>
    </row>
    <row r="13" spans="1:3" x14ac:dyDescent="0.25">
      <c r="A13" s="5">
        <v>30</v>
      </c>
      <c r="B13" s="5">
        <v>7</v>
      </c>
    </row>
    <row r="14" spans="1:3" x14ac:dyDescent="0.25">
      <c r="A14" s="5">
        <v>436</v>
      </c>
      <c r="B14" s="5">
        <v>7</v>
      </c>
    </row>
    <row r="15" spans="1:3" x14ac:dyDescent="0.25">
      <c r="A15" s="5">
        <v>394</v>
      </c>
      <c r="B15" s="5">
        <v>5</v>
      </c>
    </row>
    <row r="16" spans="1:3" x14ac:dyDescent="0.25">
      <c r="A16" s="5">
        <v>466</v>
      </c>
      <c r="B16" s="5">
        <v>6</v>
      </c>
    </row>
    <row r="17" spans="1:2" x14ac:dyDescent="0.25">
      <c r="A17" s="5">
        <v>22</v>
      </c>
      <c r="B17" s="5">
        <v>2</v>
      </c>
    </row>
    <row r="18" spans="1:2" x14ac:dyDescent="0.25">
      <c r="A18" s="5">
        <v>10</v>
      </c>
      <c r="B18" s="5">
        <v>3</v>
      </c>
    </row>
    <row r="19" spans="1:2" x14ac:dyDescent="0.25">
      <c r="A19" s="5">
        <v>18</v>
      </c>
      <c r="B19" s="5">
        <v>2</v>
      </c>
    </row>
    <row r="20" spans="1:2" x14ac:dyDescent="0.25">
      <c r="A20" s="5">
        <v>14</v>
      </c>
      <c r="B20" s="5">
        <v>7</v>
      </c>
    </row>
    <row r="21" spans="1:2" x14ac:dyDescent="0.25">
      <c r="A21" s="5"/>
      <c r="B21" s="5"/>
    </row>
    <row r="22" spans="1:2" x14ac:dyDescent="0.25">
      <c r="A22" s="5"/>
      <c r="B22" s="5"/>
    </row>
    <row r="23" spans="1:2" x14ac:dyDescent="0.25">
      <c r="A23" s="5"/>
      <c r="B23" s="5"/>
    </row>
    <row r="24" spans="1:2" x14ac:dyDescent="0.25">
      <c r="A24" s="5"/>
      <c r="B24" s="5"/>
    </row>
    <row r="25" spans="1:2" x14ac:dyDescent="0.25">
      <c r="A25" s="5"/>
      <c r="B25" s="5"/>
    </row>
    <row r="26" spans="1:2" x14ac:dyDescent="0.25">
      <c r="A26" s="5"/>
      <c r="B26" s="5"/>
    </row>
    <row r="27" spans="1:2" x14ac:dyDescent="0.25">
      <c r="A27" s="5"/>
      <c r="B27" s="5"/>
    </row>
    <row r="28" spans="1:2" x14ac:dyDescent="0.25">
      <c r="A28" s="5"/>
      <c r="B28" s="5"/>
    </row>
    <row r="29" spans="1:2" x14ac:dyDescent="0.25">
      <c r="A29" s="5"/>
      <c r="B29" s="5"/>
    </row>
    <row r="30" spans="1:2" x14ac:dyDescent="0.25">
      <c r="A30" s="5"/>
      <c r="B30" s="5"/>
    </row>
    <row r="31" spans="1:2" x14ac:dyDescent="0.25">
      <c r="A31" s="5"/>
      <c r="B31" s="5"/>
    </row>
    <row r="32" spans="1:2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  <row r="36" spans="1:2" x14ac:dyDescent="0.25">
      <c r="A36" s="5"/>
      <c r="B36" s="5"/>
    </row>
    <row r="37" spans="1:2" x14ac:dyDescent="0.25">
      <c r="A37" s="5"/>
      <c r="B37" s="5"/>
    </row>
    <row r="38" spans="1:2" x14ac:dyDescent="0.25">
      <c r="A38" s="5"/>
      <c r="B38" s="5"/>
    </row>
    <row r="39" spans="1:2" x14ac:dyDescent="0.25">
      <c r="A39" s="5"/>
      <c r="B39" s="5"/>
    </row>
    <row r="40" spans="1:2" x14ac:dyDescent="0.25">
      <c r="A40" s="5"/>
      <c r="B40" s="5"/>
    </row>
    <row r="41" spans="1:2" x14ac:dyDescent="0.25">
      <c r="A41" s="5"/>
      <c r="B41" s="5"/>
    </row>
    <row r="42" spans="1:2" x14ac:dyDescent="0.25">
      <c r="A42" s="5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</sheetData>
  <pageMargins left="0.7" right="0.7" top="0.75" bottom="0.75" header="0.3" footer="0.3"/>
  <pageSetup paperSize="9"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0F26-E4B8-4099-BEA5-EED4C9559C38}">
  <sheetPr>
    <tabColor rgb="FF0070C0"/>
  </sheetPr>
  <dimension ref="A1:C301"/>
  <sheetViews>
    <sheetView workbookViewId="0">
      <pane ySplit="1" topLeftCell="A17" activePane="bottomLeft" state="frozen"/>
      <selection pane="bottomLeft" activeCell="B37" sqref="B37"/>
    </sheetView>
  </sheetViews>
  <sheetFormatPr defaultRowHeight="15" x14ac:dyDescent="0.25"/>
  <cols>
    <col min="1" max="1" width="10.5703125" style="1" customWidth="1"/>
    <col min="2" max="2" width="14.5703125" style="1" customWidth="1"/>
  </cols>
  <sheetData>
    <row r="1" spans="1:3" ht="21" x14ac:dyDescent="0.35">
      <c r="A1" s="4" t="s">
        <v>1</v>
      </c>
      <c r="B1" s="4" t="s">
        <v>2</v>
      </c>
      <c r="C1" s="27" t="s">
        <v>48</v>
      </c>
    </row>
    <row r="2" spans="1:3" x14ac:dyDescent="0.25">
      <c r="A2" s="5">
        <v>217</v>
      </c>
      <c r="B2" s="5">
        <v>12.6</v>
      </c>
    </row>
    <row r="3" spans="1:3" x14ac:dyDescent="0.25">
      <c r="A3" s="5">
        <v>85</v>
      </c>
      <c r="B3" s="5">
        <v>15</v>
      </c>
    </row>
    <row r="4" spans="1:3" x14ac:dyDescent="0.25">
      <c r="A4" s="5">
        <v>87</v>
      </c>
      <c r="B4" s="5">
        <v>16.399999999999999</v>
      </c>
    </row>
    <row r="5" spans="1:3" x14ac:dyDescent="0.25">
      <c r="A5" s="5">
        <v>316</v>
      </c>
      <c r="B5" s="5">
        <v>10.6</v>
      </c>
    </row>
    <row r="6" spans="1:3" x14ac:dyDescent="0.25">
      <c r="A6" s="5">
        <v>340</v>
      </c>
      <c r="B6" s="5">
        <v>8.4</v>
      </c>
    </row>
    <row r="7" spans="1:3" x14ac:dyDescent="0.25">
      <c r="A7" s="5">
        <v>332</v>
      </c>
      <c r="B7" s="5">
        <v>11</v>
      </c>
    </row>
    <row r="8" spans="1:3" x14ac:dyDescent="0.25">
      <c r="A8" s="5">
        <v>344</v>
      </c>
      <c r="B8" s="5">
        <v>7.2</v>
      </c>
    </row>
    <row r="9" spans="1:3" x14ac:dyDescent="0.25">
      <c r="A9" s="5">
        <v>328</v>
      </c>
      <c r="B9" s="5">
        <v>9.6999999999999993</v>
      </c>
    </row>
    <row r="10" spans="1:3" x14ac:dyDescent="0.25">
      <c r="A10" s="5">
        <v>324</v>
      </c>
      <c r="B10" s="5">
        <v>12.5</v>
      </c>
    </row>
    <row r="11" spans="1:3" x14ac:dyDescent="0.25">
      <c r="A11" s="5">
        <v>16</v>
      </c>
      <c r="B11" s="5">
        <v>27.57</v>
      </c>
    </row>
    <row r="12" spans="1:3" x14ac:dyDescent="0.25">
      <c r="A12" s="5">
        <v>24</v>
      </c>
      <c r="B12" s="5">
        <v>19.3</v>
      </c>
    </row>
    <row r="13" spans="1:3" x14ac:dyDescent="0.25">
      <c r="A13" s="5">
        <v>20</v>
      </c>
      <c r="B13" s="5">
        <v>24.29</v>
      </c>
    </row>
    <row r="14" spans="1:3" x14ac:dyDescent="0.25">
      <c r="A14" s="5">
        <v>28</v>
      </c>
      <c r="B14" s="5">
        <v>55.51</v>
      </c>
    </row>
    <row r="15" spans="1:3" x14ac:dyDescent="0.25">
      <c r="A15" s="5">
        <v>32</v>
      </c>
      <c r="B15" s="5">
        <v>60</v>
      </c>
    </row>
    <row r="16" spans="1:3" x14ac:dyDescent="0.25">
      <c r="A16" s="5">
        <v>167</v>
      </c>
      <c r="B16" s="5">
        <v>25.37</v>
      </c>
    </row>
    <row r="17" spans="1:2" x14ac:dyDescent="0.25">
      <c r="A17" s="5">
        <v>38</v>
      </c>
      <c r="B17" s="5">
        <v>20.350000000000001</v>
      </c>
    </row>
    <row r="18" spans="1:2" x14ac:dyDescent="0.25">
      <c r="A18" s="5">
        <v>50</v>
      </c>
      <c r="B18" s="5">
        <v>26.64</v>
      </c>
    </row>
    <row r="19" spans="1:2" x14ac:dyDescent="0.25">
      <c r="A19" s="5">
        <v>34</v>
      </c>
      <c r="B19" s="5">
        <v>25.38</v>
      </c>
    </row>
    <row r="20" spans="1:2" x14ac:dyDescent="0.25">
      <c r="A20" s="5">
        <v>46</v>
      </c>
      <c r="B20" s="5">
        <v>26.7</v>
      </c>
    </row>
    <row r="21" spans="1:2" x14ac:dyDescent="0.25">
      <c r="A21" s="5">
        <v>42</v>
      </c>
      <c r="B21" s="5">
        <v>38.090000000000003</v>
      </c>
    </row>
    <row r="22" spans="1:2" x14ac:dyDescent="0.25">
      <c r="A22" s="5">
        <v>26</v>
      </c>
      <c r="B22" s="5">
        <v>48.99</v>
      </c>
    </row>
    <row r="23" spans="1:2" x14ac:dyDescent="0.25">
      <c r="A23" s="5">
        <v>241</v>
      </c>
      <c r="B23" s="5">
        <v>13.32</v>
      </c>
    </row>
    <row r="24" spans="1:2" x14ac:dyDescent="0.25">
      <c r="A24" s="5">
        <v>237</v>
      </c>
      <c r="B24" s="5">
        <v>22.88</v>
      </c>
    </row>
    <row r="25" spans="1:2" x14ac:dyDescent="0.25">
      <c r="A25" s="5">
        <v>52</v>
      </c>
      <c r="B25" s="5">
        <v>20.02</v>
      </c>
    </row>
    <row r="26" spans="1:2" x14ac:dyDescent="0.25">
      <c r="A26" s="5">
        <v>415</v>
      </c>
      <c r="B26" s="5">
        <v>20.190000000000001</v>
      </c>
    </row>
    <row r="27" spans="1:2" x14ac:dyDescent="0.25">
      <c r="A27" s="5">
        <v>201</v>
      </c>
      <c r="B27" s="5">
        <v>38.24</v>
      </c>
    </row>
    <row r="28" spans="1:2" x14ac:dyDescent="0.25">
      <c r="A28" s="5">
        <v>498</v>
      </c>
      <c r="B28" s="5">
        <v>60</v>
      </c>
    </row>
    <row r="29" spans="1:2" x14ac:dyDescent="0.25">
      <c r="A29" s="5">
        <v>490</v>
      </c>
      <c r="B29" s="5">
        <v>20.92</v>
      </c>
    </row>
    <row r="30" spans="1:2" x14ac:dyDescent="0.25">
      <c r="A30" s="5">
        <v>494</v>
      </c>
      <c r="B30" s="5">
        <v>60</v>
      </c>
    </row>
    <row r="31" spans="1:2" x14ac:dyDescent="0.25">
      <c r="A31" s="5" t="s">
        <v>113</v>
      </c>
      <c r="B31" s="5">
        <v>24.47</v>
      </c>
    </row>
    <row r="32" spans="1:2" x14ac:dyDescent="0.25">
      <c r="A32" s="5">
        <v>482</v>
      </c>
      <c r="B32" s="5">
        <v>24.61</v>
      </c>
    </row>
    <row r="33" spans="1:2" x14ac:dyDescent="0.25">
      <c r="A33" s="5">
        <v>412</v>
      </c>
      <c r="B33" s="5">
        <v>56.9</v>
      </c>
    </row>
    <row r="34" spans="1:2" x14ac:dyDescent="0.25">
      <c r="A34" s="5">
        <v>478</v>
      </c>
      <c r="B34" s="5">
        <v>20.23</v>
      </c>
    </row>
    <row r="35" spans="1:2" x14ac:dyDescent="0.25">
      <c r="A35" s="5">
        <v>436</v>
      </c>
      <c r="B35" s="5">
        <v>23.52</v>
      </c>
    </row>
    <row r="36" spans="1:2" x14ac:dyDescent="0.25">
      <c r="A36" s="5">
        <v>486</v>
      </c>
      <c r="B36" s="5">
        <v>17.84</v>
      </c>
    </row>
    <row r="37" spans="1:2" x14ac:dyDescent="0.25">
      <c r="A37" s="5"/>
      <c r="B37" s="5"/>
    </row>
    <row r="38" spans="1:2" x14ac:dyDescent="0.25">
      <c r="A38" s="5"/>
      <c r="B38" s="5"/>
    </row>
    <row r="39" spans="1:2" x14ac:dyDescent="0.25">
      <c r="A39" s="5"/>
      <c r="B39" s="5"/>
    </row>
    <row r="40" spans="1:2" x14ac:dyDescent="0.25">
      <c r="A40" s="5"/>
      <c r="B40" s="5"/>
    </row>
    <row r="41" spans="1:2" x14ac:dyDescent="0.25">
      <c r="A41" s="5"/>
      <c r="B41" s="5"/>
    </row>
    <row r="42" spans="1:2" x14ac:dyDescent="0.25">
      <c r="A42" s="5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</sheetData>
  <pageMargins left="0.7" right="0.7" top="0.75" bottom="0.75" header="0.3" footer="0.3"/>
  <pageSetup paperSize="9"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71231-1BF4-4B61-AF7A-5C2DA1CF55D7}">
  <sheetPr>
    <tabColor rgb="FF002060"/>
  </sheetPr>
  <dimension ref="A1:C301"/>
  <sheetViews>
    <sheetView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10.5703125" style="1" customWidth="1"/>
    <col min="2" max="2" width="14.5703125" style="1" customWidth="1"/>
  </cols>
  <sheetData>
    <row r="1" spans="1:3" ht="21" x14ac:dyDescent="0.35">
      <c r="A1" s="4" t="s">
        <v>1</v>
      </c>
      <c r="B1" s="4" t="s">
        <v>2</v>
      </c>
      <c r="C1" s="27" t="s">
        <v>46</v>
      </c>
    </row>
    <row r="2" spans="1:3" x14ac:dyDescent="0.25">
      <c r="A2" s="5"/>
      <c r="B2" s="5"/>
    </row>
    <row r="3" spans="1:3" x14ac:dyDescent="0.25">
      <c r="A3" s="5"/>
      <c r="B3" s="5"/>
    </row>
    <row r="4" spans="1:3" x14ac:dyDescent="0.25">
      <c r="A4" s="5"/>
      <c r="B4" s="5"/>
    </row>
    <row r="5" spans="1:3" x14ac:dyDescent="0.25">
      <c r="A5" s="5"/>
      <c r="B5" s="5"/>
    </row>
    <row r="6" spans="1:3" x14ac:dyDescent="0.25">
      <c r="A6" s="5"/>
      <c r="B6" s="5"/>
    </row>
    <row r="7" spans="1:3" x14ac:dyDescent="0.25">
      <c r="A7" s="5"/>
      <c r="B7" s="5"/>
    </row>
    <row r="8" spans="1:3" x14ac:dyDescent="0.25">
      <c r="A8" s="5"/>
      <c r="B8" s="5"/>
    </row>
    <row r="9" spans="1:3" x14ac:dyDescent="0.25">
      <c r="A9" s="5"/>
      <c r="B9" s="5"/>
    </row>
    <row r="10" spans="1:3" x14ac:dyDescent="0.25">
      <c r="A10" s="5"/>
      <c r="B10" s="5"/>
    </row>
    <row r="11" spans="1:3" x14ac:dyDescent="0.25">
      <c r="A11" s="5"/>
      <c r="B11" s="5"/>
    </row>
    <row r="12" spans="1:3" x14ac:dyDescent="0.25">
      <c r="A12" s="5"/>
      <c r="B12" s="5"/>
    </row>
    <row r="13" spans="1:3" x14ac:dyDescent="0.25">
      <c r="A13" s="5"/>
      <c r="B13" s="5"/>
    </row>
    <row r="14" spans="1:3" x14ac:dyDescent="0.25">
      <c r="A14" s="5"/>
      <c r="B14" s="5"/>
    </row>
    <row r="15" spans="1:3" x14ac:dyDescent="0.25">
      <c r="A15" s="5"/>
      <c r="B15" s="5"/>
    </row>
    <row r="16" spans="1:3" x14ac:dyDescent="0.25">
      <c r="A16" s="5"/>
      <c r="B16" s="5"/>
    </row>
    <row r="17" spans="1:2" x14ac:dyDescent="0.25">
      <c r="A17" s="5"/>
      <c r="B17" s="5"/>
    </row>
    <row r="18" spans="1:2" x14ac:dyDescent="0.25">
      <c r="A18" s="5"/>
      <c r="B18" s="5"/>
    </row>
    <row r="19" spans="1:2" x14ac:dyDescent="0.25">
      <c r="A19" s="5"/>
      <c r="B19" s="5"/>
    </row>
    <row r="20" spans="1:2" x14ac:dyDescent="0.25">
      <c r="A20" s="5"/>
      <c r="B20" s="5"/>
    </row>
    <row r="21" spans="1:2" x14ac:dyDescent="0.25">
      <c r="A21" s="5"/>
      <c r="B21" s="5"/>
    </row>
    <row r="22" spans="1:2" x14ac:dyDescent="0.25">
      <c r="A22" s="5"/>
      <c r="B22" s="5"/>
    </row>
    <row r="23" spans="1:2" x14ac:dyDescent="0.25">
      <c r="A23" s="5"/>
      <c r="B23" s="5"/>
    </row>
    <row r="24" spans="1:2" x14ac:dyDescent="0.25">
      <c r="A24" s="5"/>
      <c r="B24" s="5"/>
    </row>
    <row r="25" spans="1:2" x14ac:dyDescent="0.25">
      <c r="A25" s="5"/>
      <c r="B25" s="5"/>
    </row>
    <row r="26" spans="1:2" x14ac:dyDescent="0.25">
      <c r="A26" s="5"/>
      <c r="B26" s="5"/>
    </row>
    <row r="27" spans="1:2" x14ac:dyDescent="0.25">
      <c r="A27" s="5"/>
      <c r="B27" s="5"/>
    </row>
    <row r="28" spans="1:2" x14ac:dyDescent="0.25">
      <c r="A28" s="5"/>
      <c r="B28" s="5"/>
    </row>
    <row r="29" spans="1:2" x14ac:dyDescent="0.25">
      <c r="A29" s="5"/>
      <c r="B29" s="5"/>
    </row>
    <row r="30" spans="1:2" x14ac:dyDescent="0.25">
      <c r="A30" s="5"/>
      <c r="B30" s="5"/>
    </row>
    <row r="31" spans="1:2" x14ac:dyDescent="0.25">
      <c r="A31" s="5"/>
      <c r="B31" s="5"/>
    </row>
    <row r="32" spans="1:2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  <row r="36" spans="1:2" x14ac:dyDescent="0.25">
      <c r="A36" s="5"/>
      <c r="B36" s="5"/>
    </row>
    <row r="37" spans="1:2" x14ac:dyDescent="0.25">
      <c r="A37" s="5"/>
      <c r="B37" s="5"/>
    </row>
    <row r="38" spans="1:2" x14ac:dyDescent="0.25">
      <c r="A38" s="5"/>
      <c r="B38" s="5"/>
    </row>
    <row r="39" spans="1:2" x14ac:dyDescent="0.25">
      <c r="A39" s="5"/>
      <c r="B39" s="5"/>
    </row>
    <row r="40" spans="1:2" x14ac:dyDescent="0.25">
      <c r="A40" s="5"/>
      <c r="B40" s="5"/>
    </row>
    <row r="41" spans="1:2" x14ac:dyDescent="0.25">
      <c r="A41" s="5"/>
      <c r="B41" s="5"/>
    </row>
    <row r="42" spans="1:2" x14ac:dyDescent="0.25">
      <c r="A42" s="5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</sheetData>
  <pageMargins left="0.7" right="0.7" top="0.75" bottom="0.75" header="0.3" footer="0.3"/>
  <pageSetup paperSize="9"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19863-2130-44B4-8A8E-7895BDB81C05}">
  <sheetPr>
    <tabColor rgb="FF7030A0"/>
  </sheetPr>
  <dimension ref="A1:C301"/>
  <sheetViews>
    <sheetView workbookViewId="0">
      <pane ySplit="1" topLeftCell="A2" activePane="bottomLeft" state="frozen"/>
      <selection pane="bottomLeft" activeCell="J14" sqref="J14"/>
    </sheetView>
  </sheetViews>
  <sheetFormatPr defaultRowHeight="15" x14ac:dyDescent="0.25"/>
  <cols>
    <col min="1" max="1" width="10.5703125" style="1" customWidth="1"/>
    <col min="2" max="2" width="14.5703125" style="1" customWidth="1"/>
    <col min="3" max="3" width="12.7109375" bestFit="1" customWidth="1"/>
  </cols>
  <sheetData>
    <row r="1" spans="1:3" ht="21" x14ac:dyDescent="0.35">
      <c r="A1" s="4" t="s">
        <v>1</v>
      </c>
      <c r="B1" s="4" t="s">
        <v>2</v>
      </c>
      <c r="C1" s="27" t="s">
        <v>38</v>
      </c>
    </row>
    <row r="2" spans="1:3" x14ac:dyDescent="0.25">
      <c r="A2" s="5">
        <v>4</v>
      </c>
      <c r="B2" s="5">
        <v>3</v>
      </c>
    </row>
    <row r="3" spans="1:3" x14ac:dyDescent="0.25">
      <c r="A3" s="5">
        <v>12</v>
      </c>
      <c r="B3" s="5">
        <v>2</v>
      </c>
    </row>
    <row r="4" spans="1:3" x14ac:dyDescent="0.25">
      <c r="A4" s="5">
        <v>8</v>
      </c>
      <c r="B4" s="5">
        <v>1</v>
      </c>
    </row>
    <row r="5" spans="1:3" x14ac:dyDescent="0.25">
      <c r="A5" s="5">
        <v>354</v>
      </c>
      <c r="B5" s="5">
        <v>3</v>
      </c>
    </row>
    <row r="6" spans="1:3" x14ac:dyDescent="0.25">
      <c r="A6" s="5">
        <v>332</v>
      </c>
      <c r="B6" s="5">
        <v>1</v>
      </c>
    </row>
    <row r="7" spans="1:3" x14ac:dyDescent="0.25">
      <c r="A7" s="5">
        <v>344</v>
      </c>
      <c r="B7" s="5">
        <v>2</v>
      </c>
    </row>
    <row r="8" spans="1:3" x14ac:dyDescent="0.25">
      <c r="A8" s="5">
        <v>324</v>
      </c>
      <c r="B8" s="5">
        <v>3</v>
      </c>
    </row>
    <row r="9" spans="1:3" x14ac:dyDescent="0.25">
      <c r="A9" s="5">
        <v>46</v>
      </c>
      <c r="B9" s="5">
        <v>3</v>
      </c>
    </row>
    <row r="10" spans="1:3" x14ac:dyDescent="0.25">
      <c r="A10" s="5">
        <v>34</v>
      </c>
      <c r="B10" s="5">
        <v>2</v>
      </c>
    </row>
    <row r="11" spans="1:3" x14ac:dyDescent="0.25">
      <c r="A11" s="5">
        <v>50</v>
      </c>
      <c r="B11" s="5">
        <v>3</v>
      </c>
    </row>
    <row r="12" spans="1:3" x14ac:dyDescent="0.25">
      <c r="A12" s="5">
        <v>38</v>
      </c>
      <c r="B12" s="5">
        <v>4</v>
      </c>
    </row>
    <row r="13" spans="1:3" x14ac:dyDescent="0.25">
      <c r="A13" s="5">
        <v>37</v>
      </c>
      <c r="B13" s="5">
        <v>4</v>
      </c>
    </row>
    <row r="14" spans="1:3" x14ac:dyDescent="0.25">
      <c r="A14" s="5">
        <v>241</v>
      </c>
      <c r="B14" s="5">
        <v>1</v>
      </c>
    </row>
    <row r="15" spans="1:3" x14ac:dyDescent="0.25">
      <c r="A15" s="5">
        <v>42</v>
      </c>
      <c r="B15" s="5">
        <v>4</v>
      </c>
    </row>
    <row r="16" spans="1:3" x14ac:dyDescent="0.25">
      <c r="A16" s="5">
        <v>26</v>
      </c>
      <c r="B16" s="5">
        <v>4</v>
      </c>
    </row>
    <row r="17" spans="1:2" x14ac:dyDescent="0.25">
      <c r="A17" s="5">
        <v>201</v>
      </c>
      <c r="B17" s="5">
        <v>1</v>
      </c>
    </row>
    <row r="18" spans="1:2" x14ac:dyDescent="0.25">
      <c r="A18" s="5"/>
      <c r="B18" s="5"/>
    </row>
    <row r="19" spans="1:2" x14ac:dyDescent="0.25">
      <c r="A19" s="5"/>
      <c r="B19" s="5"/>
    </row>
    <row r="20" spans="1:2" x14ac:dyDescent="0.25">
      <c r="A20" s="5"/>
      <c r="B20" s="5"/>
    </row>
    <row r="21" spans="1:2" x14ac:dyDescent="0.25">
      <c r="A21" s="5"/>
      <c r="B21" s="5"/>
    </row>
    <row r="22" spans="1:2" x14ac:dyDescent="0.25">
      <c r="A22" s="5"/>
      <c r="B22" s="5"/>
    </row>
    <row r="23" spans="1:2" x14ac:dyDescent="0.25">
      <c r="A23" s="5"/>
      <c r="B23" s="5"/>
    </row>
    <row r="24" spans="1:2" x14ac:dyDescent="0.25">
      <c r="A24" s="5"/>
      <c r="B24" s="5"/>
    </row>
    <row r="25" spans="1:2" x14ac:dyDescent="0.25">
      <c r="A25" s="5"/>
      <c r="B25" s="5"/>
    </row>
    <row r="26" spans="1:2" x14ac:dyDescent="0.25">
      <c r="A26" s="5"/>
      <c r="B26" s="5"/>
    </row>
    <row r="27" spans="1:2" x14ac:dyDescent="0.25">
      <c r="A27" s="5"/>
      <c r="B27" s="5"/>
    </row>
    <row r="28" spans="1:2" x14ac:dyDescent="0.25">
      <c r="A28" s="5"/>
      <c r="B28" s="5"/>
    </row>
    <row r="29" spans="1:2" x14ac:dyDescent="0.25">
      <c r="A29" s="5"/>
      <c r="B29" s="5"/>
    </row>
    <row r="30" spans="1:2" x14ac:dyDescent="0.25">
      <c r="A30" s="5"/>
      <c r="B30" s="5"/>
    </row>
    <row r="31" spans="1:2" x14ac:dyDescent="0.25">
      <c r="A31" s="5"/>
      <c r="B31" s="5"/>
    </row>
    <row r="32" spans="1:2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  <row r="36" spans="1:2" x14ac:dyDescent="0.25">
      <c r="A36" s="5"/>
      <c r="B36" s="5"/>
    </row>
    <row r="37" spans="1:2" x14ac:dyDescent="0.25">
      <c r="A37" s="5"/>
      <c r="B37" s="5"/>
    </row>
    <row r="38" spans="1:2" x14ac:dyDescent="0.25">
      <c r="A38" s="5"/>
      <c r="B38" s="5"/>
    </row>
    <row r="39" spans="1:2" x14ac:dyDescent="0.25">
      <c r="A39" s="5"/>
      <c r="B39" s="5"/>
    </row>
    <row r="40" spans="1:2" x14ac:dyDescent="0.25">
      <c r="A40" s="5"/>
      <c r="B40" s="5"/>
    </row>
    <row r="41" spans="1:2" x14ac:dyDescent="0.25">
      <c r="A41" s="5"/>
      <c r="B41" s="5"/>
    </row>
    <row r="42" spans="1:2" x14ac:dyDescent="0.25">
      <c r="A42" s="5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</sheetData>
  <pageMargins left="0.7" right="0.7" top="0.75" bottom="0.75" header="0.3" footer="0.3"/>
  <pageSetup paperSize="9"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1817-4FDA-4DBA-91D3-60D1825C135E}">
  <sheetPr>
    <tabColor theme="6" tint="0.39997558519241921"/>
  </sheetPr>
  <dimension ref="A1:C301"/>
  <sheetViews>
    <sheetView workbookViewId="0">
      <pane ySplit="1" topLeftCell="A17" activePane="bottomLeft" state="frozen"/>
      <selection pane="bottomLeft" activeCell="B36" sqref="B36"/>
    </sheetView>
  </sheetViews>
  <sheetFormatPr defaultRowHeight="15" x14ac:dyDescent="0.25"/>
  <cols>
    <col min="1" max="1" width="10.5703125" style="1" customWidth="1"/>
    <col min="2" max="2" width="14.5703125" style="1" customWidth="1"/>
    <col min="3" max="3" width="8.140625" bestFit="1" customWidth="1"/>
  </cols>
  <sheetData>
    <row r="1" spans="1:3" ht="21" x14ac:dyDescent="0.35">
      <c r="A1" s="4" t="s">
        <v>1</v>
      </c>
      <c r="B1" s="4" t="s">
        <v>2</v>
      </c>
      <c r="C1" s="27" t="s">
        <v>54</v>
      </c>
    </row>
    <row r="2" spans="1:3" x14ac:dyDescent="0.25">
      <c r="A2" s="5">
        <v>8</v>
      </c>
      <c r="B2" s="5">
        <v>6</v>
      </c>
    </row>
    <row r="3" spans="1:3" x14ac:dyDescent="0.25">
      <c r="A3" s="5">
        <v>12</v>
      </c>
      <c r="B3" s="5">
        <v>2</v>
      </c>
    </row>
    <row r="4" spans="1:3" x14ac:dyDescent="0.25">
      <c r="A4" s="5">
        <v>4</v>
      </c>
      <c r="B4" s="5">
        <v>5.5</v>
      </c>
    </row>
    <row r="5" spans="1:3" x14ac:dyDescent="0.25">
      <c r="A5" s="5">
        <v>354</v>
      </c>
      <c r="B5" s="5">
        <v>6.5</v>
      </c>
    </row>
    <row r="6" spans="1:3" x14ac:dyDescent="0.25">
      <c r="A6" s="5">
        <v>316</v>
      </c>
      <c r="B6" s="5">
        <v>6</v>
      </c>
    </row>
    <row r="7" spans="1:3" x14ac:dyDescent="0.25">
      <c r="A7" s="5">
        <v>344</v>
      </c>
      <c r="B7" s="5">
        <v>6.5</v>
      </c>
    </row>
    <row r="8" spans="1:3" x14ac:dyDescent="0.25">
      <c r="A8" s="5">
        <v>324</v>
      </c>
      <c r="B8" s="5">
        <v>6</v>
      </c>
    </row>
    <row r="9" spans="1:3" x14ac:dyDescent="0.25">
      <c r="A9" s="5">
        <v>340</v>
      </c>
      <c r="B9" s="5">
        <v>6</v>
      </c>
    </row>
    <row r="10" spans="1:3" x14ac:dyDescent="0.25">
      <c r="A10" s="5">
        <v>328</v>
      </c>
      <c r="B10" s="5">
        <v>6</v>
      </c>
    </row>
    <row r="11" spans="1:3" x14ac:dyDescent="0.25">
      <c r="A11" s="5">
        <v>322</v>
      </c>
      <c r="B11" s="5">
        <v>6</v>
      </c>
    </row>
    <row r="12" spans="1:3" x14ac:dyDescent="0.25">
      <c r="A12" s="5">
        <v>85</v>
      </c>
      <c r="B12" s="5">
        <v>6</v>
      </c>
    </row>
    <row r="13" spans="1:3" x14ac:dyDescent="0.25">
      <c r="A13" s="5">
        <v>87</v>
      </c>
      <c r="B13" s="5">
        <v>5.5</v>
      </c>
    </row>
    <row r="14" spans="1:3" x14ac:dyDescent="0.25">
      <c r="A14" s="5">
        <v>217</v>
      </c>
      <c r="B14" s="5">
        <v>6.5</v>
      </c>
    </row>
    <row r="15" spans="1:3" x14ac:dyDescent="0.25">
      <c r="A15" s="5" t="s">
        <v>150</v>
      </c>
      <c r="B15" s="5">
        <v>6</v>
      </c>
    </row>
    <row r="16" spans="1:3" x14ac:dyDescent="0.25">
      <c r="A16" s="5">
        <v>233</v>
      </c>
      <c r="B16" s="5">
        <v>6.5</v>
      </c>
    </row>
    <row r="17" spans="1:2" x14ac:dyDescent="0.25">
      <c r="A17" s="5">
        <v>225</v>
      </c>
      <c r="B17" s="5">
        <v>6</v>
      </c>
    </row>
    <row r="18" spans="1:2" x14ac:dyDescent="0.25">
      <c r="A18" s="5">
        <v>183</v>
      </c>
      <c r="B18" s="5">
        <v>5.5</v>
      </c>
    </row>
    <row r="19" spans="1:2" x14ac:dyDescent="0.25">
      <c r="A19" s="5">
        <v>151</v>
      </c>
      <c r="B19" s="5">
        <v>6.5</v>
      </c>
    </row>
    <row r="20" spans="1:2" x14ac:dyDescent="0.25">
      <c r="A20" s="5">
        <v>213</v>
      </c>
      <c r="B20" s="5">
        <v>5.5</v>
      </c>
    </row>
    <row r="21" spans="1:2" x14ac:dyDescent="0.25">
      <c r="A21" s="5">
        <v>221</v>
      </c>
      <c r="B21" s="5">
        <v>6</v>
      </c>
    </row>
    <row r="22" spans="1:2" x14ac:dyDescent="0.25">
      <c r="A22" s="5">
        <v>187</v>
      </c>
      <c r="B22" s="5">
        <v>5</v>
      </c>
    </row>
    <row r="23" spans="1:2" x14ac:dyDescent="0.25">
      <c r="A23" s="5">
        <v>205</v>
      </c>
      <c r="B23" s="5">
        <v>5.5</v>
      </c>
    </row>
    <row r="24" spans="1:2" x14ac:dyDescent="0.25">
      <c r="A24" s="5">
        <v>229</v>
      </c>
      <c r="B24" s="5">
        <v>6.5</v>
      </c>
    </row>
    <row r="25" spans="1:2" x14ac:dyDescent="0.25">
      <c r="A25" s="5" t="s">
        <v>113</v>
      </c>
      <c r="B25" s="5">
        <v>6.5</v>
      </c>
    </row>
    <row r="26" spans="1:2" x14ac:dyDescent="0.25">
      <c r="A26" s="5">
        <v>498</v>
      </c>
      <c r="B26" s="5">
        <v>6</v>
      </c>
    </row>
    <row r="27" spans="1:2" x14ac:dyDescent="0.25">
      <c r="A27" s="5">
        <v>478</v>
      </c>
      <c r="B27" s="5">
        <v>6.5</v>
      </c>
    </row>
    <row r="28" spans="1:2" x14ac:dyDescent="0.25">
      <c r="A28" s="5">
        <v>436</v>
      </c>
      <c r="B28" s="5">
        <v>5.5</v>
      </c>
    </row>
    <row r="29" spans="1:2" x14ac:dyDescent="0.25">
      <c r="A29" s="5">
        <v>201</v>
      </c>
      <c r="B29" s="5">
        <v>6.5</v>
      </c>
    </row>
    <row r="30" spans="1:2" x14ac:dyDescent="0.25">
      <c r="A30" s="5">
        <v>52</v>
      </c>
      <c r="B30" s="5">
        <v>6.5</v>
      </c>
    </row>
    <row r="31" spans="1:2" x14ac:dyDescent="0.25">
      <c r="A31" s="5">
        <v>482</v>
      </c>
      <c r="B31" s="5">
        <v>6</v>
      </c>
    </row>
    <row r="32" spans="1:2" x14ac:dyDescent="0.25">
      <c r="A32" s="5">
        <v>486</v>
      </c>
      <c r="B32" s="5">
        <v>6</v>
      </c>
    </row>
    <row r="33" spans="1:2" x14ac:dyDescent="0.25">
      <c r="A33" s="5">
        <v>490</v>
      </c>
      <c r="B33" s="5">
        <v>6</v>
      </c>
    </row>
    <row r="34" spans="1:2" x14ac:dyDescent="0.25">
      <c r="A34" s="5">
        <v>415</v>
      </c>
      <c r="B34" s="5">
        <v>6.5</v>
      </c>
    </row>
    <row r="35" spans="1:2" x14ac:dyDescent="0.25">
      <c r="A35" s="5">
        <v>494</v>
      </c>
      <c r="B35" s="5">
        <v>6</v>
      </c>
    </row>
    <row r="36" spans="1:2" x14ac:dyDescent="0.25">
      <c r="A36" s="5">
        <v>412</v>
      </c>
      <c r="B36" s="5">
        <v>6</v>
      </c>
    </row>
    <row r="37" spans="1:2" x14ac:dyDescent="0.25">
      <c r="A37" s="5"/>
      <c r="B37" s="5"/>
    </row>
    <row r="38" spans="1:2" x14ac:dyDescent="0.25">
      <c r="A38" s="5"/>
      <c r="B38" s="5"/>
    </row>
    <row r="39" spans="1:2" x14ac:dyDescent="0.25">
      <c r="A39" s="5"/>
      <c r="B39" s="5"/>
    </row>
    <row r="40" spans="1:2" x14ac:dyDescent="0.25">
      <c r="A40" s="5"/>
      <c r="B40" s="5"/>
    </row>
    <row r="41" spans="1:2" x14ac:dyDescent="0.25">
      <c r="A41" s="5"/>
      <c r="B41" s="5"/>
    </row>
    <row r="42" spans="1:2" x14ac:dyDescent="0.25">
      <c r="A42" s="5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</sheetData>
  <pageMargins left="0.7" right="0.7" top="0.75" bottom="0.75" header="0.3" footer="0.3"/>
  <pageSetup paperSize="9"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491A-39FA-4182-9251-8D5903A92B5F}">
  <sheetPr>
    <tabColor rgb="FFC00000"/>
  </sheetPr>
  <dimension ref="A1:C301"/>
  <sheetViews>
    <sheetView workbookViewId="0">
      <pane ySplit="1" topLeftCell="A2" activePane="bottomLeft" state="frozen"/>
      <selection pane="bottomLeft" activeCell="C20" sqref="C20"/>
    </sheetView>
  </sheetViews>
  <sheetFormatPr defaultRowHeight="15" x14ac:dyDescent="0.25"/>
  <cols>
    <col min="1" max="1" width="10.5703125" style="1" customWidth="1"/>
    <col min="2" max="2" width="14.5703125" style="1" customWidth="1"/>
  </cols>
  <sheetData>
    <row r="1" spans="1:3" ht="21" x14ac:dyDescent="0.35">
      <c r="A1" s="4" t="s">
        <v>1</v>
      </c>
      <c r="B1" s="4" t="s">
        <v>2</v>
      </c>
      <c r="C1" s="27" t="s">
        <v>21</v>
      </c>
    </row>
    <row r="2" spans="1:3" x14ac:dyDescent="0.25">
      <c r="A2" s="5">
        <v>10</v>
      </c>
      <c r="B2" s="5">
        <v>1</v>
      </c>
    </row>
    <row r="3" spans="1:3" x14ac:dyDescent="0.25">
      <c r="A3" s="5">
        <v>22</v>
      </c>
      <c r="B3" s="5">
        <v>1</v>
      </c>
    </row>
    <row r="4" spans="1:3" x14ac:dyDescent="0.25">
      <c r="A4" s="5">
        <v>18</v>
      </c>
      <c r="B4" s="5">
        <v>1.05</v>
      </c>
    </row>
    <row r="5" spans="1:3" x14ac:dyDescent="0.25">
      <c r="A5" s="5">
        <v>14</v>
      </c>
      <c r="B5" s="5">
        <v>1.08</v>
      </c>
    </row>
    <row r="6" spans="1:3" x14ac:dyDescent="0.25">
      <c r="A6" s="5">
        <v>370</v>
      </c>
      <c r="B6" s="5">
        <v>30.38</v>
      </c>
    </row>
    <row r="7" spans="1:3" x14ac:dyDescent="0.25">
      <c r="A7" s="5">
        <v>348</v>
      </c>
      <c r="B7" s="5">
        <v>26.3</v>
      </c>
    </row>
    <row r="8" spans="1:3" x14ac:dyDescent="0.25">
      <c r="A8" s="5">
        <v>462</v>
      </c>
      <c r="B8" s="5">
        <v>23.25</v>
      </c>
    </row>
    <row r="9" spans="1:3" x14ac:dyDescent="0.25">
      <c r="A9" s="5">
        <v>412</v>
      </c>
      <c r="B9" s="5">
        <v>26.33</v>
      </c>
    </row>
    <row r="10" spans="1:3" x14ac:dyDescent="0.25">
      <c r="A10" s="5">
        <v>424</v>
      </c>
      <c r="B10" s="5">
        <v>26.53</v>
      </c>
    </row>
    <row r="11" spans="1:3" x14ac:dyDescent="0.25">
      <c r="A11" s="5">
        <v>448</v>
      </c>
      <c r="B11" s="5">
        <v>21.55</v>
      </c>
    </row>
    <row r="12" spans="1:3" x14ac:dyDescent="0.25">
      <c r="A12" s="5">
        <v>416</v>
      </c>
      <c r="B12" s="5">
        <v>24.25</v>
      </c>
    </row>
    <row r="13" spans="1:3" x14ac:dyDescent="0.25">
      <c r="A13" s="5">
        <v>378</v>
      </c>
      <c r="B13" s="5">
        <v>42.83</v>
      </c>
    </row>
    <row r="14" spans="1:3" x14ac:dyDescent="0.25">
      <c r="A14" s="5">
        <v>382</v>
      </c>
      <c r="B14" s="5">
        <v>30.08</v>
      </c>
    </row>
    <row r="15" spans="1:3" x14ac:dyDescent="0.25">
      <c r="A15" s="5">
        <v>428</v>
      </c>
      <c r="B15" s="5">
        <v>17.66</v>
      </c>
    </row>
    <row r="16" spans="1:3" x14ac:dyDescent="0.25">
      <c r="A16" s="5">
        <v>404</v>
      </c>
      <c r="B16" s="5">
        <v>16.3</v>
      </c>
    </row>
    <row r="17" spans="1:2" x14ac:dyDescent="0.25">
      <c r="A17" s="5">
        <v>408</v>
      </c>
      <c r="B17" s="5">
        <v>25.33</v>
      </c>
    </row>
    <row r="18" spans="1:2" x14ac:dyDescent="0.25">
      <c r="A18" s="5">
        <v>454</v>
      </c>
      <c r="B18" s="5">
        <v>25.58</v>
      </c>
    </row>
    <row r="19" spans="1:2" x14ac:dyDescent="0.25">
      <c r="A19" s="5">
        <v>458</v>
      </c>
      <c r="B19" s="5">
        <v>43.15</v>
      </c>
    </row>
    <row r="20" spans="1:2" x14ac:dyDescent="0.25">
      <c r="A20" s="5">
        <v>474</v>
      </c>
      <c r="B20" s="5">
        <v>18.25</v>
      </c>
    </row>
    <row r="21" spans="1:2" x14ac:dyDescent="0.25">
      <c r="A21" s="5"/>
      <c r="B21" s="5"/>
    </row>
    <row r="22" spans="1:2" x14ac:dyDescent="0.25">
      <c r="A22" s="5"/>
      <c r="B22" s="5"/>
    </row>
    <row r="23" spans="1:2" x14ac:dyDescent="0.25">
      <c r="A23" s="5"/>
      <c r="B23" s="5"/>
    </row>
    <row r="24" spans="1:2" x14ac:dyDescent="0.25">
      <c r="A24" s="5"/>
      <c r="B24" s="5"/>
    </row>
    <row r="25" spans="1:2" x14ac:dyDescent="0.25">
      <c r="A25" s="5"/>
      <c r="B25" s="5"/>
    </row>
    <row r="26" spans="1:2" x14ac:dyDescent="0.25">
      <c r="A26" s="5"/>
      <c r="B26" s="5"/>
    </row>
    <row r="27" spans="1:2" x14ac:dyDescent="0.25">
      <c r="A27" s="5"/>
      <c r="B27" s="5"/>
    </row>
    <row r="28" spans="1:2" x14ac:dyDescent="0.25">
      <c r="A28" s="5"/>
      <c r="B28" s="5"/>
    </row>
    <row r="29" spans="1:2" x14ac:dyDescent="0.25">
      <c r="A29" s="5"/>
      <c r="B29" s="5"/>
    </row>
    <row r="30" spans="1:2" x14ac:dyDescent="0.25">
      <c r="A30" s="5"/>
      <c r="B30" s="5"/>
    </row>
    <row r="31" spans="1:2" x14ac:dyDescent="0.25">
      <c r="A31" s="5"/>
      <c r="B31" s="5"/>
    </row>
    <row r="32" spans="1:2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  <row r="36" spans="1:2" x14ac:dyDescent="0.25">
      <c r="A36" s="5"/>
      <c r="B36" s="5"/>
    </row>
    <row r="37" spans="1:2" x14ac:dyDescent="0.25">
      <c r="A37" s="5"/>
      <c r="B37" s="5"/>
    </row>
    <row r="38" spans="1:2" x14ac:dyDescent="0.25">
      <c r="A38" s="5"/>
      <c r="B38" s="5"/>
    </row>
    <row r="39" spans="1:2" x14ac:dyDescent="0.25">
      <c r="A39" s="5"/>
      <c r="B39" s="5"/>
    </row>
    <row r="40" spans="1:2" x14ac:dyDescent="0.25">
      <c r="A40" s="5"/>
      <c r="B40" s="5"/>
    </row>
    <row r="41" spans="1:2" x14ac:dyDescent="0.25">
      <c r="A41" s="5"/>
      <c r="B41" s="5"/>
    </row>
    <row r="42" spans="1:2" x14ac:dyDescent="0.25">
      <c r="A42" s="5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</sheetData>
  <pageMargins left="0.7" right="0.7" top="0.75" bottom="0.75" header="0.3" footer="0.3"/>
  <pageSetup paperSize="9"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61C9-6E99-439B-8C51-4C4B9D2550C4}">
  <dimension ref="A1:A13"/>
  <sheetViews>
    <sheetView workbookViewId="0">
      <selection activeCell="F7" sqref="F7"/>
    </sheetView>
  </sheetViews>
  <sheetFormatPr defaultRowHeight="15" x14ac:dyDescent="0.25"/>
  <cols>
    <col min="1" max="1" width="10.85546875" style="1" bestFit="1" customWidth="1"/>
  </cols>
  <sheetData>
    <row r="1" spans="1:1" x14ac:dyDescent="0.25">
      <c r="A1" s="1" t="s">
        <v>3</v>
      </c>
    </row>
    <row r="2" spans="1:1" x14ac:dyDescent="0.25">
      <c r="A2" s="1" t="s">
        <v>4</v>
      </c>
    </row>
    <row r="3" spans="1:1" x14ac:dyDescent="0.25">
      <c r="A3" s="1" t="s">
        <v>10</v>
      </c>
    </row>
    <row r="4" spans="1:1" x14ac:dyDescent="0.25">
      <c r="A4" s="1" t="s">
        <v>5</v>
      </c>
    </row>
    <row r="5" spans="1:1" x14ac:dyDescent="0.25">
      <c r="A5" s="1" t="s">
        <v>11</v>
      </c>
    </row>
    <row r="6" spans="1:1" x14ac:dyDescent="0.25">
      <c r="A6" s="1" t="s">
        <v>6</v>
      </c>
    </row>
    <row r="7" spans="1:1" x14ac:dyDescent="0.25">
      <c r="A7" s="1" t="s">
        <v>12</v>
      </c>
    </row>
    <row r="8" spans="1:1" x14ac:dyDescent="0.25">
      <c r="A8" s="1" t="s">
        <v>7</v>
      </c>
    </row>
    <row r="9" spans="1:1" x14ac:dyDescent="0.25">
      <c r="A9" s="1" t="s">
        <v>13</v>
      </c>
    </row>
    <row r="10" spans="1:1" x14ac:dyDescent="0.25">
      <c r="A10" s="1" t="s">
        <v>8</v>
      </c>
    </row>
    <row r="11" spans="1:1" x14ac:dyDescent="0.25">
      <c r="A11" s="1" t="s">
        <v>14</v>
      </c>
    </row>
    <row r="12" spans="1:1" x14ac:dyDescent="0.25">
      <c r="A12" s="1" t="s">
        <v>9</v>
      </c>
    </row>
    <row r="13" spans="1:1" x14ac:dyDescent="0.25">
      <c r="A13" s="1" t="s">
        <v>15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8F329-9E4D-4D18-BAD4-0D6C578EC72D}">
  <dimension ref="A1:G10"/>
  <sheetViews>
    <sheetView workbookViewId="0">
      <selection activeCell="G2" sqref="G2"/>
    </sheetView>
  </sheetViews>
  <sheetFormatPr defaultRowHeight="15" x14ac:dyDescent="0.25"/>
  <cols>
    <col min="1" max="1" width="10" style="1" bestFit="1" customWidth="1"/>
    <col min="2" max="2" width="8" style="1" bestFit="1" customWidth="1"/>
  </cols>
  <sheetData>
    <row r="1" spans="1:7" x14ac:dyDescent="0.25">
      <c r="A1" s="1" t="s">
        <v>0</v>
      </c>
      <c r="B1" s="1" t="s">
        <v>1</v>
      </c>
      <c r="C1" t="s">
        <v>2</v>
      </c>
      <c r="F1" s="1" t="s">
        <v>5</v>
      </c>
    </row>
    <row r="2" spans="1:7" x14ac:dyDescent="0.25">
      <c r="A2" s="1" t="s">
        <v>5</v>
      </c>
      <c r="B2" s="1">
        <v>9</v>
      </c>
      <c r="C2" s="2">
        <v>2</v>
      </c>
      <c r="F2" s="1">
        <v>1</v>
      </c>
      <c r="G2">
        <f t="array" ref="G2">SMALL(IF(Kat=F1,C2:C10),1)</f>
        <v>1.22</v>
      </c>
    </row>
    <row r="3" spans="1:7" x14ac:dyDescent="0.25">
      <c r="A3" s="1" t="s">
        <v>4</v>
      </c>
      <c r="B3" s="1">
        <v>8</v>
      </c>
      <c r="C3" s="2">
        <v>1.6</v>
      </c>
      <c r="F3" s="1">
        <v>2</v>
      </c>
    </row>
    <row r="4" spans="1:7" x14ac:dyDescent="0.25">
      <c r="A4" s="1" t="s">
        <v>4</v>
      </c>
      <c r="B4" s="1">
        <v>7</v>
      </c>
      <c r="C4" s="2">
        <v>1.5</v>
      </c>
      <c r="F4" s="1">
        <v>3</v>
      </c>
    </row>
    <row r="5" spans="1:7" x14ac:dyDescent="0.25">
      <c r="A5" s="1" t="s">
        <v>4</v>
      </c>
      <c r="B5" s="1">
        <v>3</v>
      </c>
      <c r="C5" s="2">
        <v>1.3</v>
      </c>
      <c r="F5" s="1">
        <v>4</v>
      </c>
    </row>
    <row r="6" spans="1:7" x14ac:dyDescent="0.25">
      <c r="A6" s="1" t="s">
        <v>4</v>
      </c>
      <c r="B6" s="1">
        <v>5</v>
      </c>
      <c r="C6" s="2">
        <v>1.3</v>
      </c>
      <c r="F6" s="1">
        <v>5</v>
      </c>
    </row>
    <row r="7" spans="1:7" x14ac:dyDescent="0.25">
      <c r="A7" s="1" t="s">
        <v>5</v>
      </c>
      <c r="B7" s="1">
        <v>2</v>
      </c>
      <c r="C7" s="2">
        <v>1.25</v>
      </c>
      <c r="F7" s="1">
        <v>6</v>
      </c>
    </row>
    <row r="8" spans="1:7" x14ac:dyDescent="0.25">
      <c r="A8" s="1" t="s">
        <v>5</v>
      </c>
      <c r="B8" s="1">
        <v>4</v>
      </c>
      <c r="C8" s="2">
        <v>1.24</v>
      </c>
    </row>
    <row r="9" spans="1:7" x14ac:dyDescent="0.25">
      <c r="A9" s="1" t="s">
        <v>5</v>
      </c>
      <c r="B9" s="1">
        <v>6</v>
      </c>
      <c r="C9" s="2">
        <v>1.22</v>
      </c>
    </row>
    <row r="10" spans="1:7" x14ac:dyDescent="0.25">
      <c r="A10" s="1" t="s">
        <v>4</v>
      </c>
      <c r="B10" s="1">
        <v>1</v>
      </c>
      <c r="C10" s="2">
        <v>1.2</v>
      </c>
    </row>
  </sheetData>
  <autoFilter ref="A1:C1" xr:uid="{49BA6DB8-AA76-4FC9-A82E-4501AA7EC421}">
    <sortState ref="A2:C10">
      <sortCondition descending="1" ref="C1"/>
    </sortState>
  </autoFilter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B80F08-7474-488F-8B5C-65F89775BB4F}">
          <x14:formula1>
            <xm:f>Klasifikatori!$A$2:$A$18</xm:f>
          </x14:formula1>
          <xm:sqref>A2:A10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</vt:i4>
      </vt:variant>
    </vt:vector>
  </HeadingPairs>
  <TitlesOfParts>
    <vt:vector size="26" baseType="lpstr">
      <vt:lpstr>MZ1</vt:lpstr>
      <vt:lpstr>MZ2</vt:lpstr>
      <vt:lpstr>MZ3</vt:lpstr>
      <vt:lpstr>MZ4</vt:lpstr>
      <vt:lpstr>MZ5</vt:lpstr>
      <vt:lpstr>MZ6</vt:lpstr>
      <vt:lpstr>Rezultāti</vt:lpstr>
      <vt:lpstr>Florbola klubs</vt:lpstr>
      <vt:lpstr>BFK</vt:lpstr>
      <vt:lpstr>Basketbols</vt:lpstr>
      <vt:lpstr>Handbols</vt:lpstr>
      <vt:lpstr>Skriešana</vt:lpstr>
      <vt:lpstr>Tāllēkšana</vt:lpstr>
      <vt:lpstr>Karate skola</vt:lpstr>
      <vt:lpstr>Galda tenis</vt:lpstr>
      <vt:lpstr>Kengaroos</vt:lpstr>
      <vt:lpstr>Boulings</vt:lpstr>
      <vt:lpstr>Volejbols</vt:lpstr>
      <vt:lpstr>Frisbijs</vt:lpstr>
      <vt:lpstr>Alta Yoga</vt:lpstr>
      <vt:lpstr>Boksa skola</vt:lpstr>
      <vt:lpstr>Mantu mednieks</vt:lpstr>
      <vt:lpstr>Klasifikatori</vt:lpstr>
      <vt:lpstr>Sheet1</vt:lpstr>
      <vt:lpstr>Kat</vt:lpstr>
      <vt:lpstr>MZ1_kat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Elviss Kupčs</dc:creator>
  <cp:lastModifiedBy>Elviss Kupčs</cp:lastModifiedBy>
  <dcterms:created xsi:type="dcterms:W3CDTF">2021-09-04T12:19:45Z</dcterms:created>
  <dcterms:modified xsi:type="dcterms:W3CDTF">2021-09-05T11:51:31Z</dcterms:modified>
</cp:coreProperties>
</file>